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770" yWindow="1770" windowWidth="18900" windowHeight="11055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96" i="1"/>
  <c r="E296"/>
  <c r="D280"/>
  <c r="E280"/>
  <c r="D279"/>
  <c r="E279"/>
  <c r="D278"/>
  <c r="E278"/>
  <c r="D288"/>
  <c r="E288"/>
  <c r="D284"/>
  <c r="E284"/>
  <c r="D283"/>
  <c r="E283"/>
  <c r="D281"/>
  <c r="E281"/>
  <c r="D282"/>
  <c r="E282"/>
  <c r="D277"/>
  <c r="E277"/>
  <c r="D92"/>
  <c r="E92"/>
  <c r="D89"/>
  <c r="E89"/>
  <c r="D88"/>
  <c r="E88"/>
  <c r="D87"/>
  <c r="E87"/>
  <c r="D86"/>
  <c r="E86"/>
  <c r="D8"/>
  <c r="E8"/>
  <c r="D9"/>
  <c r="E9"/>
  <c r="D7"/>
  <c r="E7"/>
  <c r="D6"/>
  <c r="E6"/>
  <c r="D77"/>
  <c r="E77"/>
  <c r="D74"/>
  <c r="E74"/>
  <c r="D76"/>
  <c r="E76"/>
  <c r="D75"/>
  <c r="E75"/>
  <c r="D73"/>
  <c r="E73"/>
  <c r="D33"/>
  <c r="E33"/>
  <c r="D32"/>
  <c r="E32"/>
  <c r="E31"/>
  <c r="D31"/>
  <c r="D30"/>
  <c r="E30"/>
  <c r="D49"/>
  <c r="E49"/>
  <c r="D48"/>
  <c r="E48"/>
  <c r="D45"/>
  <c r="E45"/>
  <c r="E47"/>
  <c r="D47"/>
  <c r="D46"/>
  <c r="E46"/>
  <c r="D44"/>
  <c r="E44"/>
  <c r="D61"/>
  <c r="E61"/>
  <c r="E59"/>
  <c r="D59"/>
  <c r="D127"/>
  <c r="E127"/>
  <c r="D126"/>
  <c r="E126"/>
  <c r="D125"/>
  <c r="E125"/>
  <c r="D124"/>
  <c r="E124"/>
  <c r="D123"/>
  <c r="E123"/>
  <c r="D122"/>
  <c r="E122"/>
  <c r="D121"/>
  <c r="E121"/>
  <c r="D129"/>
  <c r="E129"/>
  <c r="E144"/>
  <c r="D142"/>
  <c r="E142"/>
  <c r="D143"/>
  <c r="E143"/>
  <c r="D158"/>
  <c r="E158"/>
  <c r="D159"/>
  <c r="E159"/>
  <c r="D156"/>
  <c r="E156"/>
  <c r="D148"/>
  <c r="E148"/>
  <c r="D149"/>
  <c r="E149"/>
  <c r="D147"/>
  <c r="E147"/>
  <c r="D146"/>
  <c r="E146"/>
  <c r="D145"/>
  <c r="E145"/>
  <c r="D144"/>
  <c r="E172"/>
  <c r="D172"/>
  <c r="D170"/>
  <c r="E170"/>
  <c r="D161"/>
  <c r="E161"/>
  <c r="E192"/>
  <c r="D193"/>
  <c r="E193"/>
  <c r="D191"/>
  <c r="E191"/>
  <c r="D190"/>
  <c r="E190"/>
  <c r="D192"/>
  <c r="D189"/>
  <c r="E189"/>
  <c r="D188"/>
  <c r="E188"/>
  <c r="D184"/>
  <c r="E184"/>
  <c r="D187"/>
  <c r="E187"/>
  <c r="D186"/>
  <c r="E186"/>
  <c r="D185"/>
  <c r="E185"/>
  <c r="D183"/>
  <c r="E183"/>
  <c r="D182"/>
  <c r="E182"/>
  <c r="D181"/>
  <c r="E181"/>
  <c r="D241"/>
  <c r="E241"/>
  <c r="D244"/>
  <c r="E244"/>
  <c r="D240"/>
  <c r="E240"/>
  <c r="D236"/>
  <c r="E236"/>
  <c r="D219"/>
  <c r="E219"/>
  <c r="D220"/>
  <c r="E220"/>
  <c r="D215"/>
  <c r="E215"/>
  <c r="D214"/>
  <c r="E214"/>
  <c r="D213"/>
  <c r="E213"/>
  <c r="D212"/>
  <c r="E212"/>
  <c r="D210"/>
  <c r="E210"/>
  <c r="D211"/>
  <c r="E211"/>
  <c r="D209"/>
  <c r="E209"/>
  <c r="D312"/>
  <c r="E312"/>
  <c r="E331"/>
  <c r="D323"/>
  <c r="E323"/>
  <c r="D320"/>
  <c r="E320"/>
  <c r="D321"/>
  <c r="E321"/>
  <c r="D316"/>
  <c r="E316"/>
  <c r="D315"/>
  <c r="E315"/>
  <c r="D313"/>
  <c r="E313"/>
  <c r="D331"/>
  <c r="D340"/>
  <c r="E340"/>
  <c r="D349"/>
  <c r="E349"/>
  <c r="D348"/>
  <c r="E348"/>
  <c r="D347"/>
  <c r="E347"/>
  <c r="D346"/>
  <c r="E346"/>
  <c r="D345"/>
  <c r="E345"/>
  <c r="D344"/>
  <c r="E344"/>
  <c r="D352"/>
  <c r="E352"/>
  <c r="D301"/>
  <c r="E301"/>
  <c r="D300"/>
  <c r="E300"/>
  <c r="D366"/>
  <c r="E366"/>
  <c r="D365"/>
  <c r="E365"/>
  <c r="D364"/>
  <c r="E364"/>
  <c r="D361"/>
  <c r="E361"/>
  <c r="D360"/>
  <c r="E360"/>
  <c r="D359"/>
  <c r="E359"/>
  <c r="E358"/>
  <c r="D357"/>
  <c r="E357"/>
  <c r="D392"/>
  <c r="E392"/>
  <c r="D409"/>
  <c r="E409"/>
  <c r="D407"/>
  <c r="E407"/>
  <c r="D397"/>
  <c r="E397"/>
  <c r="D399"/>
  <c r="E399"/>
  <c r="D398"/>
  <c r="E398"/>
  <c r="D395"/>
  <c r="E395"/>
  <c r="D394"/>
  <c r="E394"/>
  <c r="D393"/>
  <c r="E393"/>
  <c r="D108" l="1"/>
  <c r="E108"/>
  <c r="D109"/>
  <c r="E109"/>
  <c r="D102"/>
  <c r="E102"/>
  <c r="D103"/>
  <c r="E103"/>
  <c r="D101"/>
  <c r="E101"/>
  <c r="D100"/>
  <c r="E100"/>
  <c r="D97"/>
  <c r="E97"/>
  <c r="E98"/>
  <c r="D98"/>
  <c r="D99"/>
  <c r="E99"/>
  <c r="E378"/>
  <c r="D378"/>
  <c r="D411"/>
  <c r="E411"/>
  <c r="D371"/>
  <c r="E371"/>
  <c r="D358"/>
  <c r="D339"/>
  <c r="E339"/>
  <c r="D317"/>
  <c r="E317"/>
  <c r="D314"/>
  <c r="E314"/>
  <c r="D243"/>
  <c r="E243"/>
  <c r="D225"/>
  <c r="E225"/>
  <c r="E262"/>
  <c r="D262"/>
  <c r="E151"/>
  <c r="D151"/>
  <c r="E117"/>
  <c r="D117"/>
  <c r="D115"/>
  <c r="E115"/>
  <c r="D104"/>
  <c r="E104"/>
  <c r="E56"/>
  <c r="D81"/>
  <c r="E81"/>
  <c r="D80"/>
  <c r="E80"/>
  <c r="D13"/>
  <c r="E13"/>
  <c r="D91"/>
  <c r="E91"/>
  <c r="D286"/>
  <c r="E286"/>
  <c r="D406"/>
  <c r="E406"/>
  <c r="E404"/>
  <c r="D404"/>
  <c r="D401"/>
  <c r="E401"/>
  <c r="D400"/>
  <c r="E400"/>
  <c r="E417"/>
  <c r="D417"/>
  <c r="E374"/>
  <c r="D384"/>
  <c r="E384"/>
  <c r="D362"/>
  <c r="E362"/>
  <c r="D374"/>
  <c r="D350"/>
  <c r="E350"/>
  <c r="D353"/>
  <c r="E353"/>
  <c r="D335"/>
  <c r="E335"/>
  <c r="D327"/>
  <c r="E327"/>
  <c r="D319"/>
  <c r="E319"/>
  <c r="E311"/>
  <c r="D311"/>
  <c r="E308"/>
  <c r="D305"/>
  <c r="E305"/>
  <c r="D308"/>
  <c r="E228"/>
  <c r="E266"/>
  <c r="D265"/>
  <c r="E265"/>
  <c r="D264"/>
  <c r="E264"/>
  <c r="D242"/>
  <c r="E242"/>
  <c r="D259"/>
  <c r="E259"/>
  <c r="D257"/>
  <c r="E257"/>
  <c r="D230"/>
  <c r="E230"/>
  <c r="D222"/>
  <c r="E222"/>
  <c r="E221"/>
  <c r="D221"/>
  <c r="D266"/>
  <c r="D261"/>
  <c r="D247"/>
  <c r="E261"/>
  <c r="E247"/>
  <c r="D228"/>
  <c r="D205"/>
  <c r="E205"/>
  <c r="D198"/>
  <c r="E198"/>
  <c r="D203"/>
  <c r="E203"/>
  <c r="D153"/>
  <c r="E153"/>
  <c r="D168"/>
  <c r="E168"/>
  <c r="E107"/>
  <c r="D107"/>
  <c r="D111"/>
  <c r="E111"/>
  <c r="E55"/>
  <c r="D54"/>
  <c r="E54"/>
  <c r="E50"/>
  <c r="D56"/>
  <c r="D50"/>
  <c r="D34"/>
  <c r="E34"/>
  <c r="E26"/>
  <c r="E291"/>
  <c r="D291"/>
  <c r="D26"/>
  <c r="E27"/>
  <c r="D27"/>
  <c r="D10"/>
  <c r="E10"/>
  <c r="D22"/>
  <c r="E23"/>
  <c r="D23"/>
  <c r="E22"/>
  <c r="D18"/>
  <c r="E18"/>
  <c r="D78"/>
  <c r="E78"/>
  <c r="D36"/>
  <c r="E36"/>
  <c r="D67"/>
  <c r="E67"/>
  <c r="D52"/>
  <c r="E52"/>
  <c r="D69"/>
  <c r="E69"/>
  <c r="E66"/>
  <c r="D66"/>
  <c r="D55"/>
  <c r="E150"/>
  <c r="D263"/>
  <c r="E263"/>
  <c r="D224"/>
  <c r="E224"/>
  <c r="D223"/>
  <c r="E223"/>
  <c r="D218"/>
  <c r="E218"/>
  <c r="D217"/>
  <c r="E217"/>
  <c r="D328"/>
  <c r="E328"/>
  <c r="D380"/>
  <c r="E380"/>
  <c r="E412"/>
  <c r="D421"/>
  <c r="E421"/>
  <c r="D412"/>
  <c r="D197"/>
  <c r="E197"/>
  <c r="D238"/>
  <c r="E238"/>
  <c r="D248"/>
  <c r="E248"/>
  <c r="E231"/>
  <c r="D231"/>
  <c r="E229"/>
  <c r="D229"/>
  <c r="D307"/>
  <c r="E307"/>
  <c r="D306"/>
  <c r="E306"/>
  <c r="D322"/>
  <c r="E322"/>
  <c r="E318"/>
  <c r="D318"/>
  <c r="D333"/>
  <c r="E333"/>
  <c r="E330"/>
  <c r="D330"/>
  <c r="E324"/>
  <c r="D324"/>
  <c r="E396"/>
  <c r="D396"/>
  <c r="D424"/>
  <c r="D416"/>
  <c r="D410"/>
  <c r="D408"/>
  <c r="E425"/>
  <c r="D425"/>
  <c r="E424"/>
  <c r="E423"/>
  <c r="D423"/>
  <c r="E420"/>
  <c r="D420"/>
  <c r="E416"/>
  <c r="E413"/>
  <c r="D413"/>
  <c r="E410"/>
  <c r="E408"/>
  <c r="D369"/>
  <c r="E369"/>
  <c r="D385"/>
  <c r="D383"/>
  <c r="D379"/>
  <c r="E385"/>
  <c r="E383"/>
  <c r="E382"/>
  <c r="D382"/>
  <c r="E379"/>
  <c r="E377"/>
  <c r="D377"/>
  <c r="D341"/>
  <c r="E341"/>
  <c r="D290"/>
  <c r="D289"/>
  <c r="E290"/>
  <c r="E289"/>
  <c r="D105"/>
  <c r="E105"/>
  <c r="D110"/>
  <c r="E112"/>
  <c r="D112"/>
  <c r="E110"/>
  <c r="D136"/>
  <c r="D133"/>
  <c r="D132"/>
  <c r="E139"/>
  <c r="D139"/>
  <c r="E138"/>
  <c r="D138"/>
  <c r="E136"/>
  <c r="E133"/>
  <c r="E132"/>
  <c r="E131"/>
  <c r="D131"/>
  <c r="E160"/>
  <c r="D150"/>
  <c r="D176"/>
  <c r="D175"/>
  <c r="D171"/>
  <c r="E177"/>
  <c r="D177"/>
  <c r="E176"/>
  <c r="E175"/>
  <c r="E174"/>
  <c r="D174"/>
  <c r="E173"/>
  <c r="D173"/>
  <c r="E171"/>
  <c r="D162"/>
  <c r="D160"/>
  <c r="E169"/>
  <c r="D169"/>
  <c r="E166"/>
  <c r="D166"/>
  <c r="E165"/>
  <c r="D165"/>
  <c r="E162"/>
  <c r="D285" l="1"/>
  <c r="E285"/>
  <c r="D93"/>
  <c r="E93"/>
  <c r="E90"/>
  <c r="D17"/>
  <c r="E17"/>
  <c r="D15"/>
  <c r="E15"/>
  <c r="D372"/>
  <c r="E372"/>
  <c r="D367"/>
  <c r="E367"/>
  <c r="E388"/>
  <c r="D388"/>
  <c r="D35"/>
  <c r="E35"/>
  <c r="D68"/>
  <c r="E68"/>
  <c r="D57"/>
  <c r="E57"/>
  <c r="D53"/>
  <c r="E53"/>
  <c r="D51"/>
  <c r="E51"/>
  <c r="D106"/>
  <c r="E106"/>
  <c r="E130"/>
  <c r="D130"/>
  <c r="E163"/>
  <c r="D163"/>
  <c r="D202"/>
  <c r="E202"/>
  <c r="E195"/>
  <c r="D195"/>
  <c r="D196"/>
  <c r="E196"/>
  <c r="D232"/>
  <c r="E232"/>
  <c r="D252"/>
  <c r="E252"/>
  <c r="D246"/>
  <c r="E246"/>
  <c r="D414"/>
  <c r="E414"/>
  <c r="D419"/>
  <c r="E419"/>
  <c r="E297"/>
  <c r="D297"/>
  <c r="D90"/>
  <c r="E114"/>
  <c r="D114"/>
  <c r="D135"/>
  <c r="E135"/>
  <c r="D157"/>
  <c r="E157"/>
  <c r="D258"/>
  <c r="E258"/>
  <c r="D237"/>
  <c r="E237"/>
  <c r="E269"/>
  <c r="D269"/>
  <c r="D332"/>
  <c r="E332"/>
  <c r="D405"/>
  <c r="E405"/>
  <c r="E234"/>
  <c r="D273"/>
  <c r="E273"/>
  <c r="D272"/>
  <c r="E272"/>
  <c r="D270"/>
  <c r="E270"/>
  <c r="D267"/>
  <c r="E267"/>
  <c r="D260"/>
  <c r="E260"/>
  <c r="D256"/>
  <c r="E256"/>
  <c r="D254"/>
  <c r="E254"/>
  <c r="D251"/>
  <c r="E251"/>
  <c r="D250"/>
  <c r="E250"/>
  <c r="D249"/>
  <c r="E249"/>
  <c r="D245"/>
  <c r="E245"/>
  <c r="D239"/>
  <c r="E239"/>
  <c r="D235"/>
  <c r="E235"/>
  <c r="D233"/>
  <c r="E233"/>
  <c r="D227"/>
  <c r="E227"/>
  <c r="D226"/>
  <c r="E226"/>
  <c r="D216"/>
  <c r="E216"/>
  <c r="D271"/>
  <c r="E255"/>
  <c r="D255"/>
  <c r="E271"/>
  <c r="E268"/>
  <c r="D268"/>
  <c r="E253"/>
  <c r="D253"/>
  <c r="D234"/>
  <c r="E204"/>
  <c r="D204"/>
  <c r="D199"/>
  <c r="E199"/>
  <c r="D194"/>
  <c r="E194"/>
  <c r="D200"/>
  <c r="E206"/>
  <c r="D206"/>
  <c r="E201"/>
  <c r="D201"/>
  <c r="E200"/>
  <c r="E426"/>
  <c r="E415"/>
  <c r="D422"/>
  <c r="E422"/>
  <c r="D418"/>
  <c r="E418"/>
  <c r="D403"/>
  <c r="E403"/>
  <c r="D402"/>
  <c r="E402"/>
  <c r="D426"/>
  <c r="D415"/>
  <c r="D113"/>
  <c r="E113"/>
  <c r="D116"/>
  <c r="E116"/>
  <c r="D137"/>
  <c r="E137"/>
  <c r="D134"/>
  <c r="E134"/>
  <c r="D128"/>
  <c r="E128"/>
  <c r="D167"/>
  <c r="E167"/>
  <c r="D164"/>
  <c r="E164"/>
  <c r="D155"/>
  <c r="E155"/>
  <c r="D154"/>
  <c r="E154"/>
  <c r="D152"/>
  <c r="E152"/>
  <c r="E373"/>
  <c r="D376"/>
  <c r="E376"/>
  <c r="D370"/>
  <c r="E370"/>
  <c r="D375"/>
  <c r="E375"/>
  <c r="D368"/>
  <c r="E368"/>
  <c r="D363"/>
  <c r="E363"/>
  <c r="D387"/>
  <c r="D381"/>
  <c r="D373"/>
  <c r="E387"/>
  <c r="E386"/>
  <c r="D386"/>
  <c r="E381"/>
  <c r="E292"/>
  <c r="D292"/>
  <c r="D287"/>
  <c r="E287"/>
  <c r="D16"/>
  <c r="E16"/>
  <c r="D14"/>
  <c r="E14"/>
  <c r="D65" l="1"/>
  <c r="E65"/>
  <c r="D64"/>
  <c r="E64"/>
  <c r="D63"/>
  <c r="E63"/>
  <c r="D62"/>
  <c r="E62"/>
  <c r="D60"/>
  <c r="E60"/>
  <c r="D58"/>
  <c r="E58"/>
  <c r="E82"/>
  <c r="D79"/>
  <c r="E79"/>
  <c r="D82"/>
  <c r="D41"/>
  <c r="E41"/>
  <c r="D40"/>
  <c r="E40"/>
  <c r="E37"/>
  <c r="E39"/>
  <c r="E38"/>
  <c r="D351"/>
  <c r="E351"/>
  <c r="E334"/>
  <c r="D334"/>
  <c r="D325"/>
  <c r="E325"/>
  <c r="D329"/>
  <c r="E329"/>
  <c r="D37"/>
  <c r="D39"/>
  <c r="D38"/>
  <c r="D326"/>
  <c r="E326"/>
  <c r="E293"/>
  <c r="D293"/>
  <c r="E83"/>
  <c r="D83"/>
  <c r="E302"/>
  <c r="D302"/>
  <c r="E309"/>
  <c r="D309"/>
  <c r="E140"/>
  <c r="D140"/>
  <c r="E42"/>
  <c r="D42"/>
  <c r="D178" l="1"/>
  <c r="E178"/>
  <c r="E94"/>
  <c r="D94"/>
  <c r="E427"/>
  <c r="D427"/>
  <c r="E389"/>
  <c r="D389"/>
  <c r="E354"/>
  <c r="D354"/>
  <c r="E342"/>
  <c r="D342"/>
  <c r="E274"/>
  <c r="D274"/>
  <c r="E207"/>
  <c r="D207"/>
  <c r="E118"/>
  <c r="D118"/>
  <c r="E70"/>
  <c r="D70"/>
  <c r="E11"/>
  <c r="D11"/>
  <c r="E336" l="1"/>
  <c r="D336"/>
  <c r="D19"/>
  <c r="E19"/>
</calcChain>
</file>

<file path=xl/sharedStrings.xml><?xml version="1.0" encoding="utf-8"?>
<sst xmlns="http://schemas.openxmlformats.org/spreadsheetml/2006/main" count="450" uniqueCount="388">
  <si>
    <t>FU</t>
  </si>
  <si>
    <t>Cup</t>
  </si>
  <si>
    <t>FS</t>
  </si>
  <si>
    <t>BB</t>
  </si>
  <si>
    <t>F</t>
  </si>
  <si>
    <t>BU</t>
  </si>
  <si>
    <t>BH</t>
  </si>
  <si>
    <t>veteran</t>
  </si>
  <si>
    <t>TR</t>
  </si>
  <si>
    <t>CRB</t>
  </si>
  <si>
    <t>LB</t>
  </si>
  <si>
    <t>HB</t>
  </si>
  <si>
    <t>Pokorný Jan</t>
  </si>
  <si>
    <t>Avg.</t>
  </si>
  <si>
    <t>Mahdal Aleš</t>
  </si>
  <si>
    <t>Kolínko Ladislav</t>
  </si>
  <si>
    <t>Lörincz Roland</t>
  </si>
  <si>
    <t>Kubeček Martin</t>
  </si>
  <si>
    <t>Wildt Silvie</t>
  </si>
  <si>
    <t>Zajíc Pavel</t>
  </si>
  <si>
    <t>Nechanický Josef</t>
  </si>
  <si>
    <t>Koutský Lukáš</t>
  </si>
  <si>
    <t>Obročník Jaroslav</t>
  </si>
  <si>
    <t>Gonzalezová Anna</t>
  </si>
  <si>
    <t>Šromová Sára</t>
  </si>
  <si>
    <t>Hošek Pavel nejml.</t>
  </si>
  <si>
    <t>Fasura Ondřej</t>
  </si>
  <si>
    <t>Vilgoš Jaroslav</t>
  </si>
  <si>
    <t>Vilgoš Robin</t>
  </si>
  <si>
    <t>Šiklová Lucie</t>
  </si>
  <si>
    <t>Zder.</t>
  </si>
  <si>
    <t>Hošek sen. Pavel</t>
  </si>
  <si>
    <t>Ježdík Robert</t>
  </si>
  <si>
    <t>Švarc Stanislav</t>
  </si>
  <si>
    <t>Špatenková Olga</t>
  </si>
  <si>
    <t>Havlíček Vítězslav</t>
  </si>
  <si>
    <t>Ehl Tomáš</t>
  </si>
  <si>
    <t>Dosedla Jan</t>
  </si>
  <si>
    <t>Kubát Karel</t>
  </si>
  <si>
    <t>Radzinevicius Tomas</t>
  </si>
  <si>
    <t>Šafr Martin</t>
  </si>
  <si>
    <t>Pěnkava Vladimír</t>
  </si>
  <si>
    <t>Chrastina Samuel</t>
  </si>
  <si>
    <t>Novák Jindřich</t>
  </si>
  <si>
    <t>Čápová Dorota</t>
  </si>
  <si>
    <t>Hlůže Stanislav</t>
  </si>
  <si>
    <t>Černík Libor</t>
  </si>
  <si>
    <t>Machovec Jan</t>
  </si>
  <si>
    <t>Součková Monika</t>
  </si>
  <si>
    <t>5.10.</t>
  </si>
  <si>
    <t>1.</t>
  </si>
  <si>
    <t>Honcová Martina</t>
  </si>
  <si>
    <t>Šlezinger Pavel</t>
  </si>
  <si>
    <t>Kubeš Martin</t>
  </si>
  <si>
    <t>Maralík Petr</t>
  </si>
  <si>
    <t>Obročníková Dobra</t>
  </si>
  <si>
    <t>Nejedlo Marek</t>
  </si>
  <si>
    <t>Koutská Hana</t>
  </si>
  <si>
    <t>2.</t>
  </si>
  <si>
    <t>Lico.</t>
  </si>
  <si>
    <t>12.10.</t>
  </si>
  <si>
    <t>Makovský Michal</t>
  </si>
  <si>
    <t>Pícha Pavel</t>
  </si>
  <si>
    <t>Jindříšková Nikola</t>
  </si>
  <si>
    <t>Dlesek  Petr</t>
  </si>
  <si>
    <t>Táborský Petr</t>
  </si>
  <si>
    <t>Horník Miroslav</t>
  </si>
  <si>
    <t>Kuželák  Dalibor</t>
  </si>
  <si>
    <t>Provazník  Dušan</t>
  </si>
  <si>
    <t>Vavřičková  Kateřina</t>
  </si>
  <si>
    <t>Bucková Monika</t>
  </si>
  <si>
    <t>Jindříšková Iveta</t>
  </si>
  <si>
    <t>Fenclová Anna</t>
  </si>
  <si>
    <t>Jakubec Július</t>
  </si>
  <si>
    <t>Klement Petr</t>
  </si>
  <si>
    <t>Koucká Martina</t>
  </si>
  <si>
    <t>Mrózková Petra</t>
  </si>
  <si>
    <t>Búll Aleš</t>
  </si>
  <si>
    <t>Faust Petr</t>
  </si>
  <si>
    <t>Sládek Pavel</t>
  </si>
  <si>
    <t>Kosina Jiří</t>
  </si>
  <si>
    <t>Fencl Jan</t>
  </si>
  <si>
    <t>Venc Ondřej</t>
  </si>
  <si>
    <t>Haidlmaier Ondřej</t>
  </si>
  <si>
    <t>Šída Petr</t>
  </si>
  <si>
    <t>Opletal  Jan</t>
  </si>
  <si>
    <t>Souček Tomáš</t>
  </si>
  <si>
    <t>Schmied Filip</t>
  </si>
  <si>
    <t>Musil Martin</t>
  </si>
  <si>
    <t>Růžička Miroslav</t>
  </si>
  <si>
    <t>Koucká Matylda</t>
  </si>
  <si>
    <t>Vencová Veronika</t>
  </si>
  <si>
    <t>Venc Vendelín</t>
  </si>
  <si>
    <t>Šida Ondřej</t>
  </si>
  <si>
    <t>Koucká Alžběta</t>
  </si>
  <si>
    <t>Fasura Vojtěch</t>
  </si>
  <si>
    <t>Šťástková Celestýna</t>
  </si>
  <si>
    <t>3.</t>
  </si>
  <si>
    <t>1.3.</t>
  </si>
  <si>
    <t>Prejza Tomáš</t>
  </si>
  <si>
    <t>Hřivnáč Tomáš</t>
  </si>
  <si>
    <t>Chmátal Martin</t>
  </si>
  <si>
    <t>Sodja Michal</t>
  </si>
  <si>
    <t>Cimpl Pavel</t>
  </si>
  <si>
    <t>Svoboda Kamil</t>
  </si>
  <si>
    <t>Nižnanský Petr</t>
  </si>
  <si>
    <t>Havlíček Tomáš</t>
  </si>
  <si>
    <t>Kocourek Richard</t>
  </si>
  <si>
    <t>Hamburg Alexandr</t>
  </si>
  <si>
    <t>Kodim Eduard</t>
  </si>
  <si>
    <t>Šudy Martin</t>
  </si>
  <si>
    <t>Špatenka Petr</t>
  </si>
  <si>
    <t>Klabouch Jiří</t>
  </si>
  <si>
    <t>Beláček Luboš</t>
  </si>
  <si>
    <t>Průša František</t>
  </si>
  <si>
    <t>Brada Miroslav</t>
  </si>
  <si>
    <t>Hauer Michael</t>
  </si>
  <si>
    <t>Šindelář Stanislav</t>
  </si>
  <si>
    <t>Bondra Jan</t>
  </si>
  <si>
    <t>Gerold Jaromír</t>
  </si>
  <si>
    <t>Hýbner Aleš</t>
  </si>
  <si>
    <t>Müller Martin</t>
  </si>
  <si>
    <t>Vajgl Petr</t>
  </si>
  <si>
    <t>Šidák Miroslav</t>
  </si>
  <si>
    <t>Svašek Jan</t>
  </si>
  <si>
    <t>Nový Šimon</t>
  </si>
  <si>
    <t>Dvořáková Petra</t>
  </si>
  <si>
    <t>Navrátilová Radka</t>
  </si>
  <si>
    <t>Malá Hana</t>
  </si>
  <si>
    <t>Ostenová Jitka</t>
  </si>
  <si>
    <t>Gerold Miroslav</t>
  </si>
  <si>
    <t>Havlíček Marek</t>
  </si>
  <si>
    <t>Ambrúž Alexander</t>
  </si>
  <si>
    <t>Tesař Miroslav</t>
  </si>
  <si>
    <t>Kulhavá Zuzana</t>
  </si>
  <si>
    <t>Kolínská Karolína</t>
  </si>
  <si>
    <t>Kulhavý Pavel</t>
  </si>
  <si>
    <t>Seibert Zdeněk</t>
  </si>
  <si>
    <t>Bryx Ondřej</t>
  </si>
  <si>
    <t>Bláha Jáchym</t>
  </si>
  <si>
    <t>Dvořák Pavel</t>
  </si>
  <si>
    <t>Vácha Petr</t>
  </si>
  <si>
    <t>Drahoš Michal</t>
  </si>
  <si>
    <t>Faust Patrik</t>
  </si>
  <si>
    <t>Šidák Adam</t>
  </si>
  <si>
    <t>Nejedlová Barbora</t>
  </si>
  <si>
    <t>Ježková Markéta</t>
  </si>
  <si>
    <t>Štička Zdeněk</t>
  </si>
  <si>
    <t>Kučera Přemysl</t>
  </si>
  <si>
    <t>Svoboda Oldřich</t>
  </si>
  <si>
    <t>Novotný Tomáš</t>
  </si>
  <si>
    <t>4.</t>
  </si>
  <si>
    <t>Kokoř.</t>
  </si>
  <si>
    <t>8.3.</t>
  </si>
  <si>
    <t>Schmied Václav</t>
  </si>
  <si>
    <t>Kolář Roman</t>
  </si>
  <si>
    <t>Hlaváček Marian</t>
  </si>
  <si>
    <t>Jurík Marian</t>
  </si>
  <si>
    <t>Šafrová Michaela</t>
  </si>
  <si>
    <t>Čejpová Kateřina</t>
  </si>
  <si>
    <t>Jančeková Barbora</t>
  </si>
  <si>
    <t>Kyselák Daniel</t>
  </si>
  <si>
    <t>Trejbal Matyáš</t>
  </si>
  <si>
    <t>Čáp Fabián</t>
  </si>
  <si>
    <t>Brožek Jiří</t>
  </si>
  <si>
    <t>Stárek Jozef</t>
  </si>
  <si>
    <t>Čáp David</t>
  </si>
  <si>
    <t>Máčková Denisa</t>
  </si>
  <si>
    <t>Mulki Nahed</t>
  </si>
  <si>
    <t>Madurkay Petr</t>
  </si>
  <si>
    <t>Kuncl David</t>
  </si>
  <si>
    <t>Trögler Hanuš</t>
  </si>
  <si>
    <t>Baier Ralf</t>
  </si>
  <si>
    <t>Bartošík Antonín</t>
  </si>
  <si>
    <t>Bartošík Michal</t>
  </si>
  <si>
    <t>Kosina Vlastimil</t>
  </si>
  <si>
    <t>Pospíšil Milan</t>
  </si>
  <si>
    <t>Gurtler Grit</t>
  </si>
  <si>
    <t>Herotová Jana</t>
  </si>
  <si>
    <t>Prejzová Jitka</t>
  </si>
  <si>
    <t>Firyaková Anežka</t>
  </si>
  <si>
    <t>Dehner Nina</t>
  </si>
  <si>
    <t>Kostrouch Martin</t>
  </si>
  <si>
    <t>Cerman František</t>
  </si>
  <si>
    <t>Hauer Sebastian</t>
  </si>
  <si>
    <t>Vinš Petr</t>
  </si>
  <si>
    <t>5.</t>
  </si>
  <si>
    <t>Opoč.</t>
  </si>
  <si>
    <t>5.4.</t>
  </si>
  <si>
    <t>Laifr Tomáš</t>
  </si>
  <si>
    <t>Pálka Leoš</t>
  </si>
  <si>
    <t>Boušová Iva</t>
  </si>
  <si>
    <t>Matoušková Petra</t>
  </si>
  <si>
    <t>Štaud František</t>
  </si>
  <si>
    <t>Stadnikov Iurii</t>
  </si>
  <si>
    <t>Prokeš Jaroslav</t>
  </si>
  <si>
    <t>Novák Václav</t>
  </si>
  <si>
    <t>Provazníková Marianna</t>
  </si>
  <si>
    <t>Sporek Martin</t>
  </si>
  <si>
    <t>Palupčík Nikola</t>
  </si>
  <si>
    <t>Vondráčková Dana</t>
  </si>
  <si>
    <t>Vlasáková Tereza</t>
  </si>
  <si>
    <t>Lavická Markéta</t>
  </si>
  <si>
    <t>Hejna Josef</t>
  </si>
  <si>
    <t>Havlíček Ondřej</t>
  </si>
  <si>
    <t>Havlíček Filip</t>
  </si>
  <si>
    <t>Záhoř Oldřich</t>
  </si>
  <si>
    <t>Taussig Lukáš</t>
  </si>
  <si>
    <t>Palupčík Simon</t>
  </si>
  <si>
    <t>Zaur Marek</t>
  </si>
  <si>
    <t>Kočí Josef</t>
  </si>
  <si>
    <t>Semrád Štěpán</t>
  </si>
  <si>
    <t>Lavický Petr</t>
  </si>
  <si>
    <t>Mašek Jindřich</t>
  </si>
  <si>
    <t>Pořízka Denis</t>
  </si>
  <si>
    <t>Pola Alfred</t>
  </si>
  <si>
    <t>Netopil Ondřej</t>
  </si>
  <si>
    <t>6.</t>
  </si>
  <si>
    <t>26.4.</t>
  </si>
  <si>
    <t>Bartošík Jan</t>
  </si>
  <si>
    <t>Šeršík Filip</t>
  </si>
  <si>
    <t>Smrž Martin</t>
  </si>
  <si>
    <t>Vlasák Jakub</t>
  </si>
  <si>
    <t>Vlasáková Martina</t>
  </si>
  <si>
    <t>Vlasáková Anna</t>
  </si>
  <si>
    <t>Korábová Šárka</t>
  </si>
  <si>
    <t>Weber Petr</t>
  </si>
  <si>
    <t>Smržová Veronika</t>
  </si>
  <si>
    <t>Sládek Jan</t>
  </si>
  <si>
    <t>Lito.</t>
  </si>
  <si>
    <t>Vlk Ivan</t>
  </si>
  <si>
    <t>Vlasák Miroslav</t>
  </si>
  <si>
    <t>Šafránek Petr</t>
  </si>
  <si>
    <t>Šefrna Aleš</t>
  </si>
  <si>
    <t>Žeravová Markéta</t>
  </si>
  <si>
    <t>Tesner Vladimír</t>
  </si>
  <si>
    <t>3.5.</t>
  </si>
  <si>
    <t>veteran - spolu</t>
  </si>
  <si>
    <t>Junioři - spolu</t>
  </si>
  <si>
    <t>Minis - spolu</t>
  </si>
  <si>
    <t>Kuča Pavel</t>
  </si>
  <si>
    <t>Opálka Jakub</t>
  </si>
  <si>
    <t>Žák Milan</t>
  </si>
  <si>
    <t>Petrák Roman</t>
  </si>
  <si>
    <t>Gottwald Jaroslav</t>
  </si>
  <si>
    <t>Lušovská Ivana</t>
  </si>
  <si>
    <t>Opálková Petra</t>
  </si>
  <si>
    <t>Jelínek Josef</t>
  </si>
  <si>
    <t>Majerová Věra</t>
  </si>
  <si>
    <t>Mašek Jiří</t>
  </si>
  <si>
    <t>Michta Bartozs</t>
  </si>
  <si>
    <t>Blahušová Martina</t>
  </si>
  <si>
    <t>Palička Kryštof</t>
  </si>
  <si>
    <t>Opálka Martin</t>
  </si>
  <si>
    <t>Korábova Denisa</t>
  </si>
  <si>
    <t>Kučová Daniela</t>
  </si>
  <si>
    <t>Petrák Štěpán</t>
  </si>
  <si>
    <t>Patočková Adéla</t>
  </si>
  <si>
    <t>Steinbergerová Ema</t>
  </si>
  <si>
    <t>Búbela Robert</t>
  </si>
  <si>
    <t>Krejča Pavel</t>
  </si>
  <si>
    <t>Búbelová Lenka</t>
  </si>
  <si>
    <t>Gráczová Lenka</t>
  </si>
  <si>
    <t>Zvelebilová Evelína</t>
  </si>
  <si>
    <t>Vatahová Hana</t>
  </si>
  <si>
    <t>Kosinová Anna</t>
  </si>
  <si>
    <t>Šťásková Ivana</t>
  </si>
  <si>
    <t>Lojzová Lucie</t>
  </si>
  <si>
    <t>Drazinská Blanka</t>
  </si>
  <si>
    <t>Kozelská Kateřina</t>
  </si>
  <si>
    <t>Borseková Iveta</t>
  </si>
  <si>
    <t>Skalický Marcel</t>
  </si>
  <si>
    <t>Habart Michal</t>
  </si>
  <si>
    <t>Pospíšil David</t>
  </si>
  <si>
    <t>Vystrčil Libor</t>
  </si>
  <si>
    <t>Ježek Jan</t>
  </si>
  <si>
    <t>Drazinský Jan</t>
  </si>
  <si>
    <t>Palička Pavel</t>
  </si>
  <si>
    <t>Gavenda Vojtěch</t>
  </si>
  <si>
    <t>Patočka Pavel</t>
  </si>
  <si>
    <t>Petrák Ondřej</t>
  </si>
  <si>
    <t>Vataha Ondřej</t>
  </si>
  <si>
    <t>Šťásek Radomír</t>
  </si>
  <si>
    <t>Č.Ráj.</t>
  </si>
  <si>
    <t>Ústí</t>
  </si>
  <si>
    <t>24.5.</t>
  </si>
  <si>
    <t>Novák Jindra</t>
  </si>
  <si>
    <t>Vrúbel Filip</t>
  </si>
  <si>
    <t>Vrúbel Jan</t>
  </si>
  <si>
    <t>Junioři-ZM - spolu</t>
  </si>
  <si>
    <t>Fikar Petr</t>
  </si>
  <si>
    <t>Černy Michal</t>
  </si>
  <si>
    <t>Jenčková Vanda</t>
  </si>
  <si>
    <t>Pavlíček Jiří</t>
  </si>
  <si>
    <t>Kalvodová Andrea</t>
  </si>
  <si>
    <t>Brácha Leoš</t>
  </si>
  <si>
    <t>Scharf Astrid</t>
  </si>
  <si>
    <t>Scharf Domenik</t>
  </si>
  <si>
    <t>Hrad.</t>
  </si>
  <si>
    <t>31.5.</t>
  </si>
  <si>
    <t>Ciler Vendelín Ňima</t>
  </si>
  <si>
    <t>Bryx ml. Ondřej</t>
  </si>
  <si>
    <t>Vondráčková Evelina</t>
  </si>
  <si>
    <t>Poletín Jan</t>
  </si>
  <si>
    <t>Olšovec Ivan</t>
  </si>
  <si>
    <t>Verner Robert</t>
  </si>
  <si>
    <t>Madurkay Lenka</t>
  </si>
  <si>
    <t>Bezusyy Valeriy</t>
  </si>
  <si>
    <t>Bezusa Wioletta</t>
  </si>
  <si>
    <t>Bryxová Nikola</t>
  </si>
  <si>
    <t>Verner Lumír Robert</t>
  </si>
  <si>
    <t>Ocho.</t>
  </si>
  <si>
    <t>7.6.</t>
  </si>
  <si>
    <t>Viceník Petr</t>
  </si>
  <si>
    <t>Kocfelda Jiří</t>
  </si>
  <si>
    <t>Blažek Miroslav</t>
  </si>
  <si>
    <t>Čuba Ludvík</t>
  </si>
  <si>
    <t>Horák Adam</t>
  </si>
  <si>
    <t>Martinkovič Jan</t>
  </si>
  <si>
    <t>Svršek  Jaromír</t>
  </si>
  <si>
    <t>Jakeš  Leoš</t>
  </si>
  <si>
    <t>Martinkovič Patrik</t>
  </si>
  <si>
    <t xml:space="preserve">Hrdlička Karel </t>
  </si>
  <si>
    <t>Doležal Libor</t>
  </si>
  <si>
    <t>Čubová Sára</t>
  </si>
  <si>
    <t>Čubová Jitka</t>
  </si>
  <si>
    <t>Horáková Lucie</t>
  </si>
  <si>
    <t>Otáhalová Martina</t>
  </si>
  <si>
    <t>Janáková  Petra</t>
  </si>
  <si>
    <t>Slačálková Radka</t>
  </si>
  <si>
    <t>Vrana Petr</t>
  </si>
  <si>
    <t>Kučera Václav</t>
  </si>
  <si>
    <t>Skála Radek</t>
  </si>
  <si>
    <t>Lazarev Vladimír</t>
  </si>
  <si>
    <t>Zöllichová Sylva</t>
  </si>
  <si>
    <t>Martinátová Marie</t>
  </si>
  <si>
    <t>Adamcová Tereza</t>
  </si>
  <si>
    <t>Otáhal  Tomáš</t>
  </si>
  <si>
    <t>Čubová Barbora</t>
  </si>
  <si>
    <t>Krumpolcová Johana</t>
  </si>
  <si>
    <t>Čubová Markéta</t>
  </si>
  <si>
    <t>Blažek Jan</t>
  </si>
  <si>
    <t>Žurek František</t>
  </si>
  <si>
    <t>Hrdlička Jakub</t>
  </si>
  <si>
    <t>Otáhalová Abigail</t>
  </si>
  <si>
    <t>Slačálek Patrik</t>
  </si>
  <si>
    <t>Surá Aneta</t>
  </si>
  <si>
    <t>Šrámek Petr</t>
  </si>
  <si>
    <t>Zöllich Jiří</t>
  </si>
  <si>
    <t>Čajka Miroslav</t>
  </si>
  <si>
    <t xml:space="preserve">Klabačka Antonín </t>
  </si>
  <si>
    <t>Vykypěl Marek</t>
  </si>
  <si>
    <t>Šašková Renata</t>
  </si>
  <si>
    <t>Chud.</t>
  </si>
  <si>
    <t>21.6.</t>
  </si>
  <si>
    <t>Moták Jakub</t>
  </si>
  <si>
    <t>Červinka Martin</t>
  </si>
  <si>
    <t>Mann Jiří</t>
  </si>
  <si>
    <t>Švanda Pavel</t>
  </si>
  <si>
    <t>Dvořák Tomáš</t>
  </si>
  <si>
    <t>Galaichuk Vladyslav</t>
  </si>
  <si>
    <t>Yaremenko Nadiia</t>
  </si>
  <si>
    <t>Yaremenko Oleksandr</t>
  </si>
  <si>
    <t>Bílkovský Ondřej</t>
  </si>
  <si>
    <t>Skal.</t>
  </si>
  <si>
    <t>16.8.</t>
  </si>
  <si>
    <t>Vítek Jan</t>
  </si>
  <si>
    <t>Kosek Jiří</t>
  </si>
  <si>
    <t>Chlum David</t>
  </si>
  <si>
    <t>Pěnkava Pavel</t>
  </si>
  <si>
    <t>Žilková Miloslava</t>
  </si>
  <si>
    <t>Frélich Martin</t>
  </si>
  <si>
    <t>Špringl Jan</t>
  </si>
  <si>
    <t>Javorský Petr</t>
  </si>
  <si>
    <t>Karleová Karla</t>
  </si>
  <si>
    <t>Truxa Vladimír</t>
  </si>
  <si>
    <t>Jakeš Tadeáš</t>
  </si>
  <si>
    <t>Zeman Marek</t>
  </si>
  <si>
    <t>Moř.</t>
  </si>
  <si>
    <t>30.8.</t>
  </si>
  <si>
    <t>Drabina Marcel</t>
  </si>
  <si>
    <t>Jakub Petr</t>
  </si>
  <si>
    <t>Daňa Matěj</t>
  </si>
  <si>
    <t>20.9.</t>
  </si>
  <si>
    <t>Černý Michal</t>
  </si>
  <si>
    <t>Vajbar Stanislav</t>
  </si>
  <si>
    <t>Klement Pavel</t>
  </si>
  <si>
    <t>Horníková Alexandra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</si>
</sst>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color theme="1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7" fillId="0" borderId="0"/>
    <xf numFmtId="0" fontId="8" fillId="0" borderId="0"/>
  </cellStyleXfs>
  <cellXfs count="87">
    <xf numFmtId="0" fontId="0" fillId="0" borderId="0" xfId="0"/>
    <xf numFmtId="0" fontId="3" fillId="2" borderId="0" xfId="0" applyFont="1" applyFill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2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4" borderId="0" xfId="0" applyFont="1" applyFill="1" applyBorder="1" applyAlignment="1">
      <alignment horizontal="center" vertical="center"/>
    </xf>
    <xf numFmtId="2" fontId="3" fillId="0" borderId="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0" fontId="4" fillId="3" borderId="0" xfId="1" applyFont="1" applyFill="1" applyAlignment="1">
      <alignment horizontal="center" vertical="center"/>
    </xf>
    <xf numFmtId="0" fontId="4" fillId="3" borderId="0" xfId="1" applyFont="1" applyFill="1" applyAlignment="1">
      <alignment vertical="center"/>
    </xf>
    <xf numFmtId="0" fontId="4" fillId="3" borderId="0" xfId="1" applyFont="1" applyFill="1" applyAlignment="1">
      <alignment horizontal="right" vertical="center"/>
    </xf>
    <xf numFmtId="2" fontId="4" fillId="3" borderId="0" xfId="1" applyNumberFormat="1" applyFont="1" applyFill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2" fontId="5" fillId="3" borderId="0" xfId="1" applyNumberFormat="1" applyFont="1" applyFill="1" applyAlignment="1">
      <alignment horizontal="center" vertical="center"/>
    </xf>
    <xf numFmtId="2" fontId="3" fillId="3" borderId="0" xfId="0" applyNumberFormat="1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2" fontId="6" fillId="0" borderId="0" xfId="1" applyNumberFormat="1" applyFont="1" applyAlignment="1">
      <alignment horizontal="right" vertical="center"/>
    </xf>
    <xf numFmtId="2" fontId="6" fillId="0" borderId="0" xfId="1" applyNumberFormat="1" applyFont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2" fontId="6" fillId="0" borderId="0" xfId="1" applyNumberFormat="1" applyFont="1" applyAlignment="1">
      <alignment horizontal="center" vertical="center"/>
    </xf>
    <xf numFmtId="0" fontId="1" fillId="2" borderId="0" xfId="1" applyFill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2" fontId="6" fillId="0" borderId="1" xfId="1" applyNumberFormat="1" applyFont="1" applyBorder="1" applyAlignment="1">
      <alignment horizontal="right" vertical="center"/>
    </xf>
    <xf numFmtId="2" fontId="6" fillId="0" borderId="1" xfId="1" applyNumberFormat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2" fontId="6" fillId="0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2" fontId="4" fillId="0" borderId="0" xfId="1" applyNumberFormat="1" applyFont="1" applyFill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2" fontId="1" fillId="0" borderId="0" xfId="1" applyNumberFormat="1" applyFont="1" applyFill="1" applyAlignment="1">
      <alignment horizontal="center" vertical="center"/>
    </xf>
    <xf numFmtId="0" fontId="6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2" fontId="1" fillId="0" borderId="0" xfId="1" applyNumberFormat="1" applyFont="1" applyAlignment="1">
      <alignment horizontal="center" vertical="center"/>
    </xf>
    <xf numFmtId="0" fontId="6" fillId="0" borderId="0" xfId="2" applyFont="1" applyAlignment="1">
      <alignment vertical="center" wrapText="1"/>
    </xf>
    <xf numFmtId="0" fontId="1" fillId="0" borderId="0" xfId="1" applyAlignment="1">
      <alignment vertical="center"/>
    </xf>
    <xf numFmtId="0" fontId="1" fillId="4" borderId="0" xfId="1" applyFill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4" borderId="1" xfId="1" applyFill="1" applyBorder="1" applyAlignment="1">
      <alignment horizontal="center" vertical="center"/>
    </xf>
    <xf numFmtId="0" fontId="4" fillId="3" borderId="0" xfId="2" applyFont="1" applyFill="1" applyAlignment="1">
      <alignment vertical="center" wrapText="1"/>
    </xf>
    <xf numFmtId="0" fontId="1" fillId="3" borderId="0" xfId="1" applyFill="1" applyAlignment="1">
      <alignment vertical="center"/>
    </xf>
    <xf numFmtId="0" fontId="1" fillId="3" borderId="0" xfId="1" applyFill="1" applyAlignment="1">
      <alignment horizontal="center" vertical="center"/>
    </xf>
    <xf numFmtId="2" fontId="1" fillId="3" borderId="0" xfId="1" applyNumberFormat="1" applyFill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right" vertical="center"/>
    </xf>
    <xf numFmtId="0" fontId="5" fillId="4" borderId="1" xfId="1" applyFont="1" applyFill="1" applyBorder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5" fillId="3" borderId="0" xfId="1" applyFont="1" applyFill="1" applyAlignment="1">
      <alignment horizontal="left" vertical="center"/>
    </xf>
    <xf numFmtId="0" fontId="1" fillId="0" borderId="1" xfId="1" applyBorder="1" applyAlignment="1">
      <alignment horizontal="right" vertical="center"/>
    </xf>
  </cellXfs>
  <cellStyles count="5">
    <cellStyle name="Excel Built-in Normal" xfId="4"/>
    <cellStyle name="normální" xfId="0" builtinId="0"/>
    <cellStyle name="Normální 11" xfId="3"/>
    <cellStyle name="Normální 2" xfId="1"/>
    <cellStyle name="normální_List1" xfId="2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54"/>
  <sheetViews>
    <sheetView tabSelected="1" topLeftCell="A31" zoomScale="120" zoomScaleNormal="120" workbookViewId="0">
      <pane xSplit="5" topLeftCell="AB1" activePane="topRight" state="frozen"/>
      <selection pane="topRight" activeCell="AK280" sqref="AK280"/>
    </sheetView>
  </sheetViews>
  <sheetFormatPr defaultRowHeight="12.75"/>
  <cols>
    <col min="1" max="1" width="5.42578125" style="9" customWidth="1"/>
    <col min="2" max="2" width="21.5703125" style="10" customWidth="1"/>
    <col min="3" max="3" width="3.85546875" style="10" customWidth="1"/>
    <col min="4" max="4" width="6.7109375" style="11" customWidth="1"/>
    <col min="5" max="5" width="7.42578125" style="10" customWidth="1"/>
    <col min="6" max="6" width="7.140625" style="1" customWidth="1"/>
    <col min="7" max="7" width="7.140625" style="2" customWidth="1"/>
    <col min="8" max="8" width="7.140625" style="12" customWidth="1"/>
    <col min="9" max="9" width="7.140625" style="2" customWidth="1"/>
    <col min="10" max="10" width="7.140625" style="1" customWidth="1"/>
    <col min="11" max="11" width="7.140625" style="2" customWidth="1"/>
    <col min="12" max="12" width="7.140625" style="12" customWidth="1"/>
    <col min="13" max="13" width="7.140625" style="2" customWidth="1"/>
    <col min="14" max="14" width="7.140625" style="1" customWidth="1"/>
    <col min="15" max="15" width="7.140625" style="2" customWidth="1"/>
    <col min="16" max="16" width="7.140625" style="12" customWidth="1"/>
    <col min="17" max="17" width="7.140625" style="2" customWidth="1"/>
    <col min="18" max="18" width="7.140625" style="1" customWidth="1"/>
    <col min="19" max="19" width="7.140625" style="2" customWidth="1"/>
    <col min="20" max="20" width="7.140625" style="12" customWidth="1"/>
    <col min="21" max="21" width="7.140625" style="2" customWidth="1"/>
    <col min="22" max="22" width="7.140625" style="1" customWidth="1"/>
    <col min="23" max="23" width="7.140625" style="2" customWidth="1"/>
    <col min="24" max="24" width="7.140625" style="12" customWidth="1"/>
    <col min="25" max="25" width="7.140625" style="2" customWidth="1"/>
    <col min="26" max="26" width="7.140625" style="1" customWidth="1"/>
    <col min="27" max="27" width="7.140625" style="2" customWidth="1"/>
    <col min="28" max="28" width="7.28515625" style="12" customWidth="1"/>
    <col min="29" max="29" width="7.140625" style="2" customWidth="1"/>
    <col min="30" max="30" width="7.140625" style="1" customWidth="1"/>
    <col min="31" max="31" width="7.140625" style="2" customWidth="1"/>
    <col min="32" max="32" width="7.140625" style="12" customWidth="1"/>
    <col min="33" max="33" width="7.140625" style="2" customWidth="1"/>
    <col min="34" max="34" width="7.140625" style="1" customWidth="1"/>
    <col min="35" max="35" width="7.140625" style="2" customWidth="1"/>
    <col min="36" max="36" width="7.140625" style="12" customWidth="1"/>
    <col min="37" max="37" width="7.140625" style="2" customWidth="1"/>
    <col min="38" max="38" width="7.140625" style="1" customWidth="1"/>
    <col min="39" max="39" width="7.140625" style="2" customWidth="1"/>
    <col min="40" max="40" width="7.140625" style="12" customWidth="1"/>
    <col min="41" max="41" width="7.140625" style="13" customWidth="1"/>
    <col min="42" max="16384" width="9.140625" style="10"/>
  </cols>
  <sheetData>
    <row r="1" spans="1:41" ht="15" customHeight="1">
      <c r="F1" s="1" t="s">
        <v>50</v>
      </c>
      <c r="H1" s="12" t="s">
        <v>58</v>
      </c>
      <c r="J1" s="1" t="s">
        <v>97</v>
      </c>
      <c r="L1" s="12" t="s">
        <v>151</v>
      </c>
      <c r="N1" s="1" t="s">
        <v>186</v>
      </c>
      <c r="P1" s="12" t="s">
        <v>217</v>
      </c>
      <c r="R1" s="1">
        <v>7</v>
      </c>
      <c r="T1" s="12">
        <v>8</v>
      </c>
      <c r="V1" s="1">
        <v>9</v>
      </c>
      <c r="X1" s="12">
        <v>10</v>
      </c>
      <c r="Z1" s="1">
        <v>11</v>
      </c>
      <c r="AB1" s="12">
        <v>12</v>
      </c>
      <c r="AD1" s="1">
        <v>13</v>
      </c>
      <c r="AF1" s="12">
        <v>14</v>
      </c>
    </row>
    <row r="2" spans="1:41" ht="15" customHeight="1">
      <c r="F2" s="1" t="s">
        <v>30</v>
      </c>
      <c r="H2" s="12" t="s">
        <v>59</v>
      </c>
      <c r="J2" s="1" t="s">
        <v>59</v>
      </c>
      <c r="L2" s="12" t="s">
        <v>152</v>
      </c>
      <c r="N2" s="1" t="s">
        <v>187</v>
      </c>
      <c r="P2" s="12" t="s">
        <v>229</v>
      </c>
      <c r="R2" s="1" t="s">
        <v>283</v>
      </c>
      <c r="T2" s="12" t="s">
        <v>284</v>
      </c>
      <c r="V2" s="1" t="s">
        <v>298</v>
      </c>
      <c r="X2" s="12" t="s">
        <v>311</v>
      </c>
      <c r="Z2" s="1" t="s">
        <v>353</v>
      </c>
      <c r="AB2" s="12" t="s">
        <v>364</v>
      </c>
      <c r="AD2" s="1" t="s">
        <v>378</v>
      </c>
      <c r="AF2" s="12" t="s">
        <v>284</v>
      </c>
    </row>
    <row r="3" spans="1:41" s="15" customFormat="1" ht="15" customHeight="1">
      <c r="A3" s="14"/>
      <c r="D3" s="16"/>
      <c r="F3" s="3" t="s">
        <v>49</v>
      </c>
      <c r="G3" s="4"/>
      <c r="H3" s="17" t="s">
        <v>60</v>
      </c>
      <c r="I3" s="4"/>
      <c r="J3" s="3" t="s">
        <v>98</v>
      </c>
      <c r="K3" s="4"/>
      <c r="L3" s="17" t="s">
        <v>153</v>
      </c>
      <c r="M3" s="4"/>
      <c r="N3" s="3" t="s">
        <v>188</v>
      </c>
      <c r="O3" s="4"/>
      <c r="P3" s="17" t="s">
        <v>218</v>
      </c>
      <c r="Q3" s="4"/>
      <c r="R3" s="3" t="s">
        <v>236</v>
      </c>
      <c r="S3" s="4"/>
      <c r="T3" s="17" t="s">
        <v>285</v>
      </c>
      <c r="U3" s="4"/>
      <c r="V3" s="3" t="s">
        <v>299</v>
      </c>
      <c r="W3" s="4"/>
      <c r="X3" s="17" t="s">
        <v>312</v>
      </c>
      <c r="Y3" s="4"/>
      <c r="Z3" s="3" t="s">
        <v>354</v>
      </c>
      <c r="AA3" s="4"/>
      <c r="AB3" s="17" t="s">
        <v>365</v>
      </c>
      <c r="AC3" s="4"/>
      <c r="AD3" s="3" t="s">
        <v>379</v>
      </c>
      <c r="AE3" s="4"/>
      <c r="AF3" s="17" t="s">
        <v>383</v>
      </c>
      <c r="AG3" s="4"/>
      <c r="AH3" s="3"/>
      <c r="AI3" s="4"/>
      <c r="AJ3" s="17"/>
      <c r="AK3" s="4"/>
      <c r="AL3" s="3"/>
      <c r="AM3" s="4"/>
      <c r="AN3" s="17"/>
      <c r="AO3" s="18"/>
    </row>
    <row r="4" spans="1:41" s="20" customFormat="1" ht="15" customHeight="1" thickBot="1">
      <c r="A4" s="19"/>
      <c r="D4" s="21"/>
      <c r="F4" s="5">
        <v>30</v>
      </c>
      <c r="G4" s="6"/>
      <c r="H4" s="22">
        <v>28</v>
      </c>
      <c r="I4" s="6"/>
      <c r="J4" s="5">
        <v>30</v>
      </c>
      <c r="K4" s="6"/>
      <c r="L4" s="22">
        <v>30</v>
      </c>
      <c r="M4" s="6"/>
      <c r="N4" s="5">
        <v>32</v>
      </c>
      <c r="O4" s="6"/>
      <c r="P4" s="22">
        <v>28</v>
      </c>
      <c r="Q4" s="6"/>
      <c r="R4" s="5">
        <v>30</v>
      </c>
      <c r="S4" s="6"/>
      <c r="T4" s="22">
        <v>30</v>
      </c>
      <c r="U4" s="6"/>
      <c r="V4" s="5">
        <v>30</v>
      </c>
      <c r="W4" s="6"/>
      <c r="X4" s="22">
        <v>28</v>
      </c>
      <c r="Y4" s="6"/>
      <c r="Z4" s="5">
        <v>28</v>
      </c>
      <c r="AA4" s="6"/>
      <c r="AB4" s="22">
        <v>30</v>
      </c>
      <c r="AC4" s="6"/>
      <c r="AD4" s="5">
        <v>28</v>
      </c>
      <c r="AE4" s="6"/>
      <c r="AF4" s="22">
        <v>30</v>
      </c>
      <c r="AG4" s="6"/>
      <c r="AH4" s="5"/>
      <c r="AI4" s="6"/>
      <c r="AJ4" s="22"/>
      <c r="AK4" s="6"/>
      <c r="AL4" s="5"/>
      <c r="AM4" s="6"/>
      <c r="AN4" s="22"/>
      <c r="AO4" s="23"/>
    </row>
    <row r="5" spans="1:41" s="31" customFormat="1" ht="15" customHeight="1" thickTop="1">
      <c r="A5" s="24" t="s">
        <v>0</v>
      </c>
      <c r="B5" s="25" t="s">
        <v>7</v>
      </c>
      <c r="C5" s="25"/>
      <c r="D5" s="26" t="s">
        <v>13</v>
      </c>
      <c r="E5" s="24" t="s">
        <v>1</v>
      </c>
      <c r="F5" s="24"/>
      <c r="G5" s="27"/>
      <c r="H5" s="24"/>
      <c r="I5" s="27"/>
      <c r="J5" s="28"/>
      <c r="K5" s="29"/>
      <c r="L5" s="7"/>
      <c r="M5" s="8"/>
      <c r="N5" s="7"/>
      <c r="O5" s="8"/>
      <c r="P5" s="7"/>
      <c r="Q5" s="8"/>
      <c r="R5" s="7"/>
      <c r="S5" s="8"/>
      <c r="T5" s="7"/>
      <c r="U5" s="8"/>
      <c r="V5" s="7"/>
      <c r="W5" s="8"/>
      <c r="X5" s="7"/>
      <c r="Y5" s="8"/>
      <c r="Z5" s="7"/>
      <c r="AA5" s="8"/>
      <c r="AB5" s="7"/>
      <c r="AC5" s="8"/>
      <c r="AD5" s="7"/>
      <c r="AE5" s="8"/>
      <c r="AF5" s="7"/>
      <c r="AG5" s="8"/>
      <c r="AH5" s="7"/>
      <c r="AI5" s="8"/>
      <c r="AJ5" s="7"/>
      <c r="AK5" s="8"/>
      <c r="AL5" s="7"/>
      <c r="AM5" s="8"/>
      <c r="AN5" s="7"/>
      <c r="AO5" s="30"/>
    </row>
    <row r="6" spans="1:41" ht="15" customHeight="1">
      <c r="A6" s="32">
        <v>1</v>
      </c>
      <c r="B6" s="33" t="s">
        <v>62</v>
      </c>
      <c r="C6" s="33"/>
      <c r="D6" s="34">
        <f>AVERAGE(Q6,S6,U6,W6,AE6)</f>
        <v>15.783809523809524</v>
      </c>
      <c r="E6" s="35">
        <f>SUM(P6,R6,T6,V6,AD6)</f>
        <v>150</v>
      </c>
      <c r="F6" s="36"/>
      <c r="H6" s="37"/>
      <c r="I6" s="38"/>
      <c r="J6" s="39"/>
      <c r="K6" s="40"/>
      <c r="P6" s="12">
        <v>30</v>
      </c>
      <c r="Q6" s="2">
        <v>15.214285714285714</v>
      </c>
      <c r="R6" s="1">
        <v>30</v>
      </c>
      <c r="S6" s="2">
        <v>15.066666666666666</v>
      </c>
      <c r="T6" s="12">
        <v>30</v>
      </c>
      <c r="U6" s="2">
        <v>15.8</v>
      </c>
      <c r="V6" s="1">
        <v>30</v>
      </c>
      <c r="W6" s="2">
        <v>17.266666666666666</v>
      </c>
      <c r="X6" s="12">
        <v>30</v>
      </c>
      <c r="Y6" s="2">
        <v>14.71</v>
      </c>
      <c r="Z6" s="1">
        <v>21</v>
      </c>
      <c r="AA6" s="2">
        <v>14.142857142857142</v>
      </c>
      <c r="AB6" s="12">
        <v>30</v>
      </c>
      <c r="AC6" s="2">
        <v>15</v>
      </c>
      <c r="AD6" s="1">
        <v>30</v>
      </c>
      <c r="AE6" s="2">
        <v>15.571428571428571</v>
      </c>
      <c r="AF6" s="12">
        <v>27</v>
      </c>
      <c r="AG6" s="2">
        <v>14.266666666666667</v>
      </c>
    </row>
    <row r="7" spans="1:41" ht="15" customHeight="1">
      <c r="A7" s="32">
        <v>2</v>
      </c>
      <c r="B7" s="33" t="s">
        <v>35</v>
      </c>
      <c r="C7" s="33"/>
      <c r="D7" s="34">
        <f>AVERAGE(G7,I7,AA7,AE7,AG7)</f>
        <v>15.370761904761903</v>
      </c>
      <c r="E7" s="35">
        <f>SUM(F7,H7,Z7,AD7,AF7)</f>
        <v>144</v>
      </c>
      <c r="F7" s="36">
        <v>30</v>
      </c>
      <c r="G7" s="2">
        <v>14.93</v>
      </c>
      <c r="H7" s="37">
        <v>30</v>
      </c>
      <c r="I7" s="38">
        <v>15.285714285714286</v>
      </c>
      <c r="J7" s="39"/>
      <c r="K7" s="40"/>
      <c r="N7" s="1">
        <v>27</v>
      </c>
      <c r="O7" s="2">
        <v>14.8125</v>
      </c>
      <c r="P7" s="12">
        <v>24</v>
      </c>
      <c r="Q7" s="2">
        <v>13.928571428571429</v>
      </c>
      <c r="R7" s="1">
        <v>24</v>
      </c>
      <c r="S7" s="2">
        <v>13.933333333333334</v>
      </c>
      <c r="T7" s="12">
        <v>24</v>
      </c>
      <c r="U7" s="2">
        <v>13.6</v>
      </c>
      <c r="V7" s="1">
        <v>24</v>
      </c>
      <c r="W7" s="2">
        <v>14.466666666666667</v>
      </c>
      <c r="Z7" s="1">
        <v>27</v>
      </c>
      <c r="AA7" s="2">
        <v>16.428571428571427</v>
      </c>
      <c r="AD7" s="1">
        <v>27</v>
      </c>
      <c r="AE7" s="2">
        <v>15.142857142857142</v>
      </c>
      <c r="AF7" s="12">
        <v>30</v>
      </c>
      <c r="AG7" s="2">
        <v>15.066666666666666</v>
      </c>
    </row>
    <row r="8" spans="1:41" ht="15" customHeight="1">
      <c r="A8" s="32">
        <v>3</v>
      </c>
      <c r="B8" s="33" t="s">
        <v>31</v>
      </c>
      <c r="C8" s="33"/>
      <c r="D8" s="34">
        <f>AVERAGE(K8,O8,S8,U8,W8)</f>
        <v>15.569999999999999</v>
      </c>
      <c r="E8" s="35">
        <f>SUM(J8,N8,R8,T8,V8)</f>
        <v>141</v>
      </c>
      <c r="F8" s="36">
        <v>27</v>
      </c>
      <c r="G8" s="2">
        <v>14.27</v>
      </c>
      <c r="H8" s="37">
        <v>27</v>
      </c>
      <c r="I8" s="38">
        <v>14.857142857142858</v>
      </c>
      <c r="J8" s="39">
        <v>30</v>
      </c>
      <c r="K8" s="41">
        <v>15.133333333333333</v>
      </c>
      <c r="N8" s="1">
        <v>30</v>
      </c>
      <c r="O8" s="2">
        <v>16.25</v>
      </c>
      <c r="P8" s="12">
        <v>27</v>
      </c>
      <c r="Q8" s="2">
        <v>14</v>
      </c>
      <c r="R8" s="1">
        <v>27</v>
      </c>
      <c r="S8" s="2">
        <v>14.866666666666667</v>
      </c>
      <c r="T8" s="12">
        <v>27</v>
      </c>
      <c r="U8" s="2">
        <v>15.4</v>
      </c>
      <c r="V8" s="1">
        <v>27</v>
      </c>
      <c r="W8" s="2">
        <v>16.2</v>
      </c>
      <c r="Z8" s="1">
        <v>24</v>
      </c>
      <c r="AA8" s="2">
        <v>14.714285714285714</v>
      </c>
      <c r="AD8" s="1">
        <v>24</v>
      </c>
      <c r="AE8" s="2">
        <v>14.5</v>
      </c>
    </row>
    <row r="9" spans="1:41" ht="15" customHeight="1">
      <c r="A9" s="32">
        <v>4</v>
      </c>
      <c r="B9" s="33" t="s">
        <v>61</v>
      </c>
      <c r="C9" s="33"/>
      <c r="D9" s="34">
        <f>AVERAGE(I9,K9,M9,Y9,AC9)</f>
        <v>11.634857142857143</v>
      </c>
      <c r="E9" s="35">
        <f>SUM(H9,J9,L9,X9,AB9)</f>
        <v>135</v>
      </c>
      <c r="F9" s="36"/>
      <c r="H9" s="37">
        <v>24</v>
      </c>
      <c r="I9" s="38">
        <v>12.214285714285714</v>
      </c>
      <c r="J9" s="39">
        <v>27</v>
      </c>
      <c r="K9" s="40">
        <v>12.466666666666667</v>
      </c>
      <c r="L9" s="12">
        <v>30</v>
      </c>
      <c r="M9" s="2">
        <v>10.8</v>
      </c>
      <c r="N9" s="1">
        <v>24</v>
      </c>
      <c r="O9" s="2">
        <v>12.1875</v>
      </c>
      <c r="P9" s="12">
        <v>21</v>
      </c>
      <c r="Q9" s="2">
        <v>12.357142857142858</v>
      </c>
      <c r="R9" s="1">
        <v>21</v>
      </c>
      <c r="S9" s="2">
        <v>11.733333333333333</v>
      </c>
      <c r="T9" s="12">
        <v>21</v>
      </c>
      <c r="U9" s="2">
        <v>9.5333333333333332</v>
      </c>
      <c r="V9" s="1">
        <v>21</v>
      </c>
      <c r="W9" s="2">
        <v>12.866666666666667</v>
      </c>
      <c r="X9" s="12">
        <v>27</v>
      </c>
      <c r="Y9" s="2">
        <v>12.36</v>
      </c>
      <c r="Z9" s="1">
        <v>18</v>
      </c>
      <c r="AA9" s="2">
        <v>11.642857142857142</v>
      </c>
      <c r="AB9" s="12">
        <v>27</v>
      </c>
      <c r="AC9" s="2">
        <v>10.333333333333334</v>
      </c>
      <c r="AD9" s="1">
        <v>21</v>
      </c>
      <c r="AE9" s="2">
        <v>10.642857142857142</v>
      </c>
    </row>
    <row r="10" spans="1:41" ht="15" customHeight="1">
      <c r="A10" s="32">
        <v>5</v>
      </c>
      <c r="B10" s="33" t="s">
        <v>362</v>
      </c>
      <c r="C10" s="33"/>
      <c r="D10" s="34">
        <f>AVERAGE(AA10,AC10,AE10,AG10,AI10,AK10,AM10,AO10)</f>
        <v>17.714285714285715</v>
      </c>
      <c r="E10" s="35">
        <f>SUM(Z10,AB10,AD10,AF10,AH10,AJ10,AL10,AN10)</f>
        <v>30</v>
      </c>
      <c r="F10" s="36"/>
      <c r="H10" s="37"/>
      <c r="I10" s="38"/>
      <c r="J10" s="39"/>
      <c r="K10" s="40"/>
      <c r="Z10" s="1">
        <v>30</v>
      </c>
      <c r="AA10" s="2">
        <v>17.714285714285715</v>
      </c>
    </row>
    <row r="11" spans="1:41" ht="15" customHeight="1">
      <c r="A11" s="32"/>
      <c r="B11" s="33"/>
      <c r="C11" s="33"/>
      <c r="D11" s="34">
        <f t="shared" ref="D11" si="0">AVERAGE(G11,I11,K11,M11,O11,Q11,S11,U11,W11,Y11,AA11,AC11,AE11,AG11,AI11,AK11,AM11,AO11)</f>
        <v>0</v>
      </c>
      <c r="E11" s="35">
        <f t="shared" ref="E11" si="1">SUM(F11,H11,J11,L11,N11,P11,R11,T11,V11,X11,Z11,AB11,AD11,AF11,AH11,AJ11,AL11,AN11)</f>
        <v>0</v>
      </c>
      <c r="F11" s="36"/>
      <c r="G11" s="2">
        <v>0</v>
      </c>
      <c r="H11" s="37"/>
      <c r="I11" s="38"/>
      <c r="J11" s="39"/>
      <c r="K11" s="40"/>
    </row>
    <row r="12" spans="1:41" s="20" customFormat="1" ht="15" customHeight="1" thickBot="1">
      <c r="A12" s="42"/>
      <c r="B12" s="43"/>
      <c r="C12" s="43"/>
      <c r="D12" s="44"/>
      <c r="E12" s="45"/>
      <c r="F12" s="46"/>
      <c r="G12" s="47"/>
      <c r="H12" s="48"/>
      <c r="I12" s="47"/>
      <c r="J12" s="49"/>
      <c r="K12" s="50"/>
      <c r="L12" s="22"/>
      <c r="M12" s="6"/>
      <c r="N12" s="5"/>
      <c r="O12" s="6"/>
      <c r="P12" s="22"/>
      <c r="Q12" s="6"/>
      <c r="R12" s="5"/>
      <c r="S12" s="6"/>
      <c r="T12" s="22"/>
      <c r="U12" s="6"/>
      <c r="V12" s="5"/>
      <c r="W12" s="6"/>
      <c r="X12" s="22"/>
      <c r="Y12" s="6"/>
      <c r="Z12" s="5"/>
      <c r="AA12" s="6"/>
      <c r="AB12" s="22"/>
      <c r="AC12" s="6"/>
      <c r="AD12" s="5"/>
      <c r="AE12" s="6"/>
      <c r="AF12" s="22"/>
      <c r="AG12" s="6"/>
      <c r="AH12" s="5"/>
      <c r="AI12" s="6"/>
      <c r="AJ12" s="22"/>
      <c r="AK12" s="6"/>
      <c r="AL12" s="5"/>
      <c r="AM12" s="6"/>
      <c r="AN12" s="22"/>
      <c r="AO12" s="23"/>
    </row>
    <row r="13" spans="1:41" ht="15" customHeight="1" thickTop="1">
      <c r="A13" s="32">
        <v>1</v>
      </c>
      <c r="B13" s="33" t="s">
        <v>190</v>
      </c>
      <c r="C13" s="33"/>
      <c r="D13" s="34">
        <f>AVERAGE(Q13,W13,AA13,AC13,AE13,AG13,AI13,AK13,AM13,AO13)</f>
        <v>14.835238095238093</v>
      </c>
      <c r="E13" s="35">
        <f>SUM(P13,V13,Z13,AB13,AD13,AF13,AH13,AJ13,AL13,AN13)</f>
        <v>144</v>
      </c>
      <c r="F13" s="36"/>
      <c r="H13" s="37"/>
      <c r="I13" s="38"/>
      <c r="J13" s="39"/>
      <c r="K13" s="40"/>
      <c r="N13" s="1">
        <v>27</v>
      </c>
      <c r="O13" s="2">
        <v>12.5</v>
      </c>
      <c r="P13" s="12">
        <v>27</v>
      </c>
      <c r="Q13" s="2">
        <v>14.214285714285714</v>
      </c>
      <c r="R13" s="1">
        <v>27</v>
      </c>
      <c r="S13" s="2">
        <v>10.6</v>
      </c>
      <c r="T13" s="12">
        <v>27</v>
      </c>
      <c r="U13" s="2">
        <v>13.466666666666667</v>
      </c>
      <c r="V13" s="1">
        <v>27</v>
      </c>
      <c r="W13" s="2">
        <v>15.8</v>
      </c>
      <c r="Z13" s="1">
        <v>30</v>
      </c>
      <c r="AA13" s="2">
        <v>15.714285714285714</v>
      </c>
      <c r="AB13" s="12">
        <v>30</v>
      </c>
      <c r="AC13" s="2">
        <v>13.733333333333333</v>
      </c>
      <c r="AD13" s="1">
        <v>30</v>
      </c>
      <c r="AE13" s="2">
        <v>14.714285714285714</v>
      </c>
    </row>
    <row r="14" spans="1:41" ht="15" customHeight="1">
      <c r="A14" s="32">
        <v>2</v>
      </c>
      <c r="B14" s="33" t="s">
        <v>39</v>
      </c>
      <c r="C14" s="33"/>
      <c r="D14" s="34">
        <f>AVERAGE(G14,I14,Q14,S14,U14,W14,Y14,AA14,AC14,AE14,AG14,AI14,AK14,AM14,AO14)</f>
        <v>15.254761904761905</v>
      </c>
      <c r="E14" s="35">
        <f>SUM(F14,H14,P14,R14,T14,V14,X14,Z14,AB14,AD14,AF14,AH14,AJ14,AL14,AN14)</f>
        <v>117</v>
      </c>
      <c r="F14" s="36">
        <v>30</v>
      </c>
      <c r="G14" s="2">
        <v>14.6</v>
      </c>
      <c r="H14" s="37">
        <v>27</v>
      </c>
      <c r="I14" s="38">
        <v>14.928571428571429</v>
      </c>
      <c r="J14" s="39"/>
      <c r="K14" s="40"/>
      <c r="P14" s="12">
        <v>30</v>
      </c>
      <c r="Q14" s="2">
        <v>15.357142857142858</v>
      </c>
      <c r="R14" s="1">
        <v>30</v>
      </c>
      <c r="S14" s="2">
        <v>16.133333333333333</v>
      </c>
    </row>
    <row r="15" spans="1:41" ht="15" customHeight="1">
      <c r="A15" s="32">
        <v>3</v>
      </c>
      <c r="B15" s="33" t="s">
        <v>250</v>
      </c>
      <c r="C15" s="33"/>
      <c r="D15" s="34">
        <f>AVERAGE(S15,U15,W15,Y15,AA15,AC15,AE15,AG15,AI15,AK15,AM15,AO15)</f>
        <v>14.111111111111109</v>
      </c>
      <c r="E15" s="35">
        <f>SUM(R15,T15,V15,X15,Z15,AB15,AD15,AF15,AH15,AJ15,AL15,AN15)</f>
        <v>84</v>
      </c>
      <c r="F15" s="36"/>
      <c r="H15" s="37"/>
      <c r="I15" s="38"/>
      <c r="J15" s="39"/>
      <c r="K15" s="40"/>
      <c r="R15" s="1">
        <v>24</v>
      </c>
      <c r="S15" s="2">
        <v>9.6666666666666661</v>
      </c>
      <c r="T15" s="12">
        <v>30</v>
      </c>
      <c r="U15" s="2">
        <v>16.466666666666665</v>
      </c>
      <c r="V15" s="1">
        <v>30</v>
      </c>
      <c r="W15" s="2">
        <v>16.2</v>
      </c>
    </row>
    <row r="16" spans="1:41" ht="15" customHeight="1">
      <c r="A16" s="32">
        <v>4</v>
      </c>
      <c r="B16" s="33" t="s">
        <v>62</v>
      </c>
      <c r="C16" s="33"/>
      <c r="D16" s="34">
        <f>AVERAGE(I16,M16,U16,W16,Y16,AA16,AC16,AE16,AG16,AI16,AK16,AM16,AO16)</f>
        <v>14.93095238095238</v>
      </c>
      <c r="E16" s="35">
        <f>SUM(H16,L16,T16,V16,X16,Z16,AB16,AD16,AF16,AH16,AJ16,AL16,AN16)</f>
        <v>60</v>
      </c>
      <c r="F16" s="36"/>
      <c r="H16" s="37">
        <v>30</v>
      </c>
      <c r="I16" s="38">
        <v>14.928571428571429</v>
      </c>
      <c r="J16" s="39"/>
      <c r="K16" s="40"/>
      <c r="L16" s="12">
        <v>30</v>
      </c>
      <c r="M16" s="2">
        <v>14.933333333333334</v>
      </c>
    </row>
    <row r="17" spans="1:41" ht="15" customHeight="1">
      <c r="A17" s="32">
        <v>5</v>
      </c>
      <c r="B17" s="33" t="s">
        <v>189</v>
      </c>
      <c r="C17" s="33"/>
      <c r="D17" s="34">
        <f>AVERAGE(O17,W17,Y17,AA17,AC17,AE17,AG17,AI17,AK17,AM17,AO17)</f>
        <v>15.522916666666667</v>
      </c>
      <c r="E17" s="35">
        <f>SUM(N17,V17,X17,Z17,AB17,AD17,AF17,AH17,AJ17,AL17,AN17)</f>
        <v>54</v>
      </c>
      <c r="F17" s="36"/>
      <c r="H17" s="37"/>
      <c r="I17" s="38"/>
      <c r="J17" s="39"/>
      <c r="K17" s="40"/>
      <c r="N17" s="1">
        <v>30</v>
      </c>
      <c r="O17" s="2">
        <v>15.3125</v>
      </c>
      <c r="V17" s="1">
        <v>24</v>
      </c>
      <c r="W17" s="2">
        <v>15.733333333333333</v>
      </c>
    </row>
    <row r="18" spans="1:41" ht="15" customHeight="1">
      <c r="A18" s="32">
        <v>6</v>
      </c>
      <c r="B18" s="33" t="s">
        <v>360</v>
      </c>
      <c r="C18" s="33"/>
      <c r="D18" s="34">
        <f>AVERAGE(AA18,AC18,AE18,AG18,AI18,AK18,AM18,AO18)</f>
        <v>12.5</v>
      </c>
      <c r="E18" s="35">
        <f>SUM(Z18,AB18,AD18,AF18,AH18,AJ18,AL18,AN18)</f>
        <v>27</v>
      </c>
      <c r="F18" s="36"/>
      <c r="H18" s="37"/>
      <c r="I18" s="38"/>
      <c r="J18" s="39"/>
      <c r="K18" s="40"/>
      <c r="Z18" s="1">
        <v>27</v>
      </c>
      <c r="AA18" s="2">
        <v>12.5</v>
      </c>
    </row>
    <row r="19" spans="1:41" ht="15" customHeight="1">
      <c r="A19" s="32"/>
      <c r="B19" s="33"/>
      <c r="C19" s="33"/>
      <c r="D19" s="34">
        <f>AVERAGE(G19,I19,K19,M19,O19,Q19,S19,U19,W19,Y19,AA19,AC19,AE19,AG19,AI19,AK19,AM19,AO19)</f>
        <v>0</v>
      </c>
      <c r="E19" s="35">
        <f>SUM(F19,H19,J19,L19,N19,P19,R19,T19,V19,X19,Z19,AB19,AD19,AF19,AH19,AJ19,AL19,AN19)</f>
        <v>0</v>
      </c>
      <c r="F19" s="36"/>
      <c r="G19" s="2">
        <v>0</v>
      </c>
      <c r="H19" s="37"/>
      <c r="I19" s="38"/>
      <c r="J19" s="39"/>
      <c r="K19" s="40"/>
    </row>
    <row r="20" spans="1:41" s="20" customFormat="1" ht="15" customHeight="1" thickBot="1">
      <c r="A20" s="42"/>
      <c r="B20" s="43"/>
      <c r="C20" s="43"/>
      <c r="D20" s="44"/>
      <c r="E20" s="45"/>
      <c r="F20" s="46"/>
      <c r="G20" s="6"/>
      <c r="H20" s="48"/>
      <c r="I20" s="47"/>
      <c r="J20" s="49"/>
      <c r="K20" s="50"/>
      <c r="L20" s="22"/>
      <c r="M20" s="6"/>
      <c r="N20" s="5"/>
      <c r="O20" s="6"/>
      <c r="P20" s="22"/>
      <c r="Q20" s="6"/>
      <c r="R20" s="5"/>
      <c r="S20" s="6"/>
      <c r="T20" s="22"/>
      <c r="U20" s="6"/>
      <c r="V20" s="5"/>
      <c r="W20" s="6"/>
      <c r="X20" s="22"/>
      <c r="Y20" s="6"/>
      <c r="Z20" s="5"/>
      <c r="AA20" s="6"/>
      <c r="AB20" s="22"/>
      <c r="AC20" s="6"/>
      <c r="AD20" s="5"/>
      <c r="AE20" s="6"/>
      <c r="AF20" s="22"/>
      <c r="AG20" s="6"/>
      <c r="AH20" s="5"/>
      <c r="AI20" s="6"/>
      <c r="AJ20" s="22"/>
      <c r="AK20" s="6"/>
      <c r="AL20" s="5"/>
      <c r="AM20" s="6"/>
      <c r="AN20" s="22"/>
      <c r="AO20" s="23"/>
    </row>
    <row r="21" spans="1:41" ht="15" customHeight="1" thickTop="1">
      <c r="A21" s="51"/>
      <c r="B21" s="25" t="s">
        <v>4</v>
      </c>
      <c r="C21" s="52"/>
      <c r="D21" s="53"/>
      <c r="E21" s="54"/>
      <c r="F21" s="55"/>
      <c r="G21" s="56"/>
      <c r="H21" s="57"/>
      <c r="I21" s="56"/>
      <c r="J21" s="58"/>
      <c r="K21" s="59"/>
    </row>
    <row r="22" spans="1:41" ht="15" customHeight="1">
      <c r="A22" s="32">
        <v>1</v>
      </c>
      <c r="B22" s="33" t="s">
        <v>361</v>
      </c>
      <c r="C22" s="33"/>
      <c r="D22" s="34">
        <f>AVERAGE(AA22,AC22,AE22,AG22,AI22,AK22,AM22,AO22)</f>
        <v>13.214285714285714</v>
      </c>
      <c r="E22" s="35">
        <f>SUM(Z22,AB22,AD22,AF22,AH22,AJ22,AL22,AN22)</f>
        <v>30</v>
      </c>
      <c r="F22" s="36"/>
      <c r="H22" s="37"/>
      <c r="I22" s="38"/>
      <c r="J22" s="39"/>
      <c r="K22" s="40"/>
      <c r="Z22" s="1">
        <v>30</v>
      </c>
      <c r="AA22" s="2">
        <v>13.214285714285714</v>
      </c>
    </row>
    <row r="23" spans="1:41" ht="15" customHeight="1">
      <c r="A23" s="32"/>
      <c r="B23" s="33"/>
      <c r="C23" s="33"/>
      <c r="D23" s="34">
        <f>AVERAGE(G23,I23,K23,M23,O23,Q23,S23,U23,W23,Y23,AA23,AC23,AE23,AG23,AI23,AK23,AM23,AO23)</f>
        <v>0</v>
      </c>
      <c r="E23" s="35">
        <f>SUM(F23,H23,J23,L23,N23,P23,R23,T23,V23,X23,Z23,AB23,AD23,AF23,AH23,AJ23,AL23,AN23)</f>
        <v>0</v>
      </c>
      <c r="F23" s="36"/>
      <c r="G23" s="2">
        <v>0</v>
      </c>
      <c r="H23" s="37"/>
      <c r="I23" s="38"/>
      <c r="J23" s="39"/>
      <c r="K23" s="40"/>
    </row>
    <row r="24" spans="1:41" s="20" customFormat="1" ht="15" customHeight="1" thickBot="1">
      <c r="A24" s="42"/>
      <c r="B24" s="43"/>
      <c r="C24" s="43"/>
      <c r="D24" s="44"/>
      <c r="E24" s="45"/>
      <c r="F24" s="46"/>
      <c r="G24" s="6"/>
      <c r="H24" s="48"/>
      <c r="I24" s="47"/>
      <c r="J24" s="49"/>
      <c r="K24" s="50"/>
      <c r="L24" s="22"/>
      <c r="M24" s="6"/>
      <c r="N24" s="5"/>
      <c r="O24" s="6"/>
      <c r="P24" s="22"/>
      <c r="Q24" s="6"/>
      <c r="R24" s="5"/>
      <c r="S24" s="6"/>
      <c r="T24" s="22"/>
      <c r="U24" s="6"/>
      <c r="V24" s="5"/>
      <c r="W24" s="6"/>
      <c r="X24" s="22"/>
      <c r="Y24" s="6"/>
      <c r="Z24" s="5"/>
      <c r="AA24" s="6"/>
      <c r="AB24" s="22"/>
      <c r="AC24" s="6"/>
      <c r="AD24" s="5"/>
      <c r="AE24" s="6"/>
      <c r="AF24" s="22"/>
      <c r="AG24" s="6"/>
      <c r="AH24" s="5"/>
      <c r="AI24" s="6"/>
      <c r="AJ24" s="22"/>
      <c r="AK24" s="6"/>
      <c r="AL24" s="5"/>
      <c r="AM24" s="6"/>
      <c r="AN24" s="22"/>
      <c r="AO24" s="23"/>
    </row>
    <row r="25" spans="1:41" s="31" customFormat="1" ht="15" customHeight="1" thickTop="1">
      <c r="A25" s="24" t="s">
        <v>2</v>
      </c>
      <c r="B25" s="25"/>
      <c r="C25" s="25"/>
      <c r="D25" s="26" t="s">
        <v>13</v>
      </c>
      <c r="E25" s="24" t="s">
        <v>1</v>
      </c>
      <c r="F25" s="24"/>
      <c r="G25" s="27"/>
      <c r="H25" s="24"/>
      <c r="I25" s="27"/>
      <c r="J25" s="28"/>
      <c r="K25" s="29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  <c r="W25" s="8"/>
      <c r="X25" s="7"/>
      <c r="Y25" s="8"/>
      <c r="Z25" s="7"/>
      <c r="AA25" s="8"/>
      <c r="AB25" s="7"/>
      <c r="AC25" s="8"/>
      <c r="AD25" s="7"/>
      <c r="AE25" s="8"/>
      <c r="AF25" s="7"/>
      <c r="AG25" s="8"/>
      <c r="AH25" s="7"/>
      <c r="AI25" s="8"/>
      <c r="AJ25" s="7"/>
      <c r="AK25" s="8"/>
      <c r="AL25" s="7"/>
      <c r="AM25" s="8"/>
      <c r="AN25" s="7"/>
      <c r="AO25" s="30"/>
    </row>
    <row r="26" spans="1:41" ht="15" customHeight="1">
      <c r="A26" s="32">
        <v>1</v>
      </c>
      <c r="B26" s="33" t="s">
        <v>131</v>
      </c>
      <c r="C26" s="33"/>
      <c r="D26" s="34">
        <f>AVERAGE(AA26,AC26,AE26,AG26,AI26,AK26,AM26,AO26)</f>
        <v>6.4785714285714278</v>
      </c>
      <c r="E26" s="35">
        <f>SUM(Z26,AB26,AD26,AF26,AH26,AJ26,AL26,AN26)</f>
        <v>60</v>
      </c>
      <c r="F26" s="36"/>
      <c r="H26" s="37"/>
      <c r="I26" s="38"/>
      <c r="J26" s="39"/>
      <c r="K26" s="40"/>
      <c r="Z26" s="1">
        <v>30</v>
      </c>
      <c r="AA26" s="2">
        <v>6.3571428571428568</v>
      </c>
      <c r="AB26" s="12">
        <v>30</v>
      </c>
      <c r="AC26" s="2">
        <v>6.6</v>
      </c>
    </row>
    <row r="27" spans="1:41" ht="15" customHeight="1">
      <c r="A27" s="32"/>
      <c r="B27" s="33"/>
      <c r="C27" s="33"/>
      <c r="D27" s="34">
        <f t="shared" ref="D27" si="2">AVERAGE(G27,I27,K27,M27,O27,Q27,S27,U27,W27,Y27,AA27,AC27,AE27,AG27,AI27,AK27,AM27,AO27)</f>
        <v>0</v>
      </c>
      <c r="E27" s="35">
        <f t="shared" ref="E27" si="3">SUM(F27,H27,J27,L27,N27,P27,R27,T27,V27,X27,Z27,AB27,AD27,AF27,AH27,AJ27,AL27,AN27)</f>
        <v>0</v>
      </c>
      <c r="F27" s="36"/>
      <c r="G27" s="2">
        <v>0</v>
      </c>
      <c r="H27" s="37"/>
      <c r="I27" s="38"/>
      <c r="J27" s="39"/>
      <c r="K27" s="40"/>
    </row>
    <row r="28" spans="1:41" s="20" customFormat="1" ht="15" customHeight="1" thickBot="1">
      <c r="A28" s="42"/>
      <c r="B28" s="43"/>
      <c r="C28" s="43"/>
      <c r="D28" s="60"/>
      <c r="E28" s="43"/>
      <c r="F28" s="46"/>
      <c r="G28" s="47"/>
      <c r="H28" s="48"/>
      <c r="I28" s="47"/>
      <c r="J28" s="49"/>
      <c r="K28" s="50"/>
      <c r="L28" s="22"/>
      <c r="M28" s="6"/>
      <c r="N28" s="5"/>
      <c r="O28" s="6"/>
      <c r="P28" s="22"/>
      <c r="Q28" s="6"/>
      <c r="R28" s="5"/>
      <c r="S28" s="6"/>
      <c r="T28" s="22"/>
      <c r="U28" s="6"/>
      <c r="V28" s="5"/>
      <c r="W28" s="6"/>
      <c r="X28" s="22"/>
      <c r="Y28" s="6"/>
      <c r="Z28" s="5"/>
      <c r="AA28" s="6"/>
      <c r="AB28" s="22"/>
      <c r="AC28" s="6"/>
      <c r="AD28" s="5"/>
      <c r="AE28" s="6"/>
      <c r="AF28" s="22"/>
      <c r="AG28" s="6"/>
      <c r="AH28" s="5"/>
      <c r="AI28" s="6"/>
      <c r="AJ28" s="22"/>
      <c r="AK28" s="6"/>
      <c r="AL28" s="5"/>
      <c r="AM28" s="6"/>
      <c r="AN28" s="22"/>
      <c r="AO28" s="23"/>
    </row>
    <row r="29" spans="1:41" s="31" customFormat="1" ht="15" customHeight="1" thickTop="1">
      <c r="A29" s="24" t="s">
        <v>3</v>
      </c>
      <c r="B29" s="25" t="s">
        <v>4</v>
      </c>
      <c r="C29" s="25"/>
      <c r="D29" s="26" t="s">
        <v>13</v>
      </c>
      <c r="E29" s="24" t="s">
        <v>1</v>
      </c>
      <c r="F29" s="24"/>
      <c r="G29" s="27"/>
      <c r="H29" s="24"/>
      <c r="I29" s="27"/>
      <c r="J29" s="28"/>
      <c r="K29" s="29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  <c r="W29" s="8"/>
      <c r="X29" s="7"/>
      <c r="Y29" s="8"/>
      <c r="Z29" s="7"/>
      <c r="AA29" s="8"/>
      <c r="AB29" s="7"/>
      <c r="AC29" s="8"/>
      <c r="AD29" s="7"/>
      <c r="AE29" s="8"/>
      <c r="AF29" s="7"/>
      <c r="AG29" s="8"/>
      <c r="AH29" s="7"/>
      <c r="AI29" s="8"/>
      <c r="AJ29" s="7"/>
      <c r="AK29" s="8"/>
      <c r="AL29" s="7"/>
      <c r="AM29" s="8"/>
      <c r="AN29" s="7"/>
      <c r="AO29" s="30"/>
    </row>
    <row r="30" spans="1:41" ht="15" customHeight="1">
      <c r="A30" s="32">
        <v>1</v>
      </c>
      <c r="B30" s="33" t="s">
        <v>63</v>
      </c>
      <c r="C30" s="33"/>
      <c r="D30" s="34">
        <f>AVERAGE(I30,K30,U30,AA30,AE30)</f>
        <v>5.045238095238096</v>
      </c>
      <c r="E30" s="35">
        <f>SUM(H30,J30,T30,Z30,AD30)</f>
        <v>141</v>
      </c>
      <c r="F30" s="36"/>
      <c r="H30" s="37">
        <v>30</v>
      </c>
      <c r="I30" s="38">
        <v>4.7142857142857144</v>
      </c>
      <c r="J30" s="39">
        <v>27</v>
      </c>
      <c r="K30" s="40">
        <v>4.8499999999999996</v>
      </c>
      <c r="L30" s="12">
        <v>24</v>
      </c>
      <c r="M30" s="2">
        <v>4.45</v>
      </c>
      <c r="N30" s="1">
        <v>24</v>
      </c>
      <c r="O30" s="2">
        <v>5.40625</v>
      </c>
      <c r="P30" s="12">
        <v>24</v>
      </c>
      <c r="Q30" s="2">
        <v>4.9642857142857144</v>
      </c>
      <c r="R30" s="1">
        <v>24</v>
      </c>
      <c r="S30" s="2">
        <v>3.7666666666666666</v>
      </c>
      <c r="T30" s="12">
        <v>27</v>
      </c>
      <c r="U30" s="2">
        <v>4.9833333333333334</v>
      </c>
      <c r="Z30" s="1">
        <v>27</v>
      </c>
      <c r="AA30" s="2">
        <v>5.0892857142857144</v>
      </c>
      <c r="AD30" s="1">
        <v>30</v>
      </c>
      <c r="AE30" s="2">
        <v>5.5892857142857144</v>
      </c>
      <c r="AF30" s="12">
        <v>21</v>
      </c>
      <c r="AG30" s="2">
        <v>5.333333333333333</v>
      </c>
    </row>
    <row r="31" spans="1:41" ht="15" customHeight="1">
      <c r="A31" s="32">
        <v>2</v>
      </c>
      <c r="B31" s="33" t="s">
        <v>159</v>
      </c>
      <c r="C31" s="33"/>
      <c r="D31" s="34">
        <f>AVERAGE(M31,O31,S31,W31,AG31)</f>
        <v>6.5287499999999996</v>
      </c>
      <c r="E31" s="35">
        <f>SUM(L31,N31,R31,V31,AF31)</f>
        <v>138</v>
      </c>
      <c r="F31" s="36"/>
      <c r="H31" s="37"/>
      <c r="I31" s="38"/>
      <c r="J31" s="39"/>
      <c r="K31" s="40"/>
      <c r="L31" s="12">
        <v>27</v>
      </c>
      <c r="M31" s="2">
        <v>5.75</v>
      </c>
      <c r="N31" s="1">
        <v>30</v>
      </c>
      <c r="O31" s="2">
        <v>6.84375</v>
      </c>
      <c r="R31" s="1">
        <v>27</v>
      </c>
      <c r="S31" s="2">
        <v>5.8666666666666663</v>
      </c>
      <c r="V31" s="1">
        <v>27</v>
      </c>
      <c r="W31" s="2">
        <v>7.5333333333333332</v>
      </c>
      <c r="AF31" s="12">
        <v>27</v>
      </c>
      <c r="AG31" s="2">
        <v>6.65</v>
      </c>
    </row>
    <row r="32" spans="1:41" ht="15" customHeight="1">
      <c r="A32" s="32">
        <v>3</v>
      </c>
      <c r="B32" s="33" t="s">
        <v>248</v>
      </c>
      <c r="C32" s="33"/>
      <c r="D32" s="34">
        <f>AVERAGE(U32,W32,AA32,AG32)</f>
        <v>7.6741071428571423</v>
      </c>
      <c r="E32" s="35">
        <f>SUM(T32,V32,Z32,AF32)</f>
        <v>120</v>
      </c>
      <c r="F32" s="36"/>
      <c r="H32" s="37"/>
      <c r="I32" s="38"/>
      <c r="J32" s="39"/>
      <c r="K32" s="40"/>
      <c r="T32" s="12">
        <v>30</v>
      </c>
      <c r="U32" s="2">
        <v>7.3166666666666664</v>
      </c>
      <c r="V32" s="1">
        <v>30</v>
      </c>
      <c r="W32" s="2">
        <v>8.2333333333333325</v>
      </c>
      <c r="Z32" s="1">
        <v>30</v>
      </c>
      <c r="AA32" s="2">
        <v>7.6964285714285712</v>
      </c>
      <c r="AF32" s="12">
        <v>30</v>
      </c>
      <c r="AG32" s="2">
        <v>7.45</v>
      </c>
    </row>
    <row r="33" spans="1:41" ht="15" customHeight="1">
      <c r="A33" s="32">
        <v>4</v>
      </c>
      <c r="B33" s="33" t="s">
        <v>158</v>
      </c>
      <c r="C33" s="33"/>
      <c r="D33" s="34">
        <f>AVERAGE(M33,O33,W33,AG33)</f>
        <v>6.0981770833333329</v>
      </c>
      <c r="E33" s="35">
        <f>SUM(L33,N33,V33,AF33)</f>
        <v>102</v>
      </c>
      <c r="F33" s="36"/>
      <c r="H33" s="37"/>
      <c r="I33" s="38"/>
      <c r="J33" s="39"/>
      <c r="K33" s="40"/>
      <c r="L33" s="12">
        <v>30</v>
      </c>
      <c r="M33" s="2">
        <v>5.833333333333333</v>
      </c>
      <c r="N33" s="1">
        <v>27</v>
      </c>
      <c r="O33" s="2">
        <v>6.109375</v>
      </c>
      <c r="V33" s="1">
        <v>21</v>
      </c>
      <c r="W33" s="2">
        <v>6.2</v>
      </c>
      <c r="AF33" s="12">
        <v>24</v>
      </c>
      <c r="AG33" s="2">
        <v>6.25</v>
      </c>
    </row>
    <row r="34" spans="1:41" ht="15" customHeight="1">
      <c r="A34" s="32">
        <v>5</v>
      </c>
      <c r="B34" s="33" t="s">
        <v>128</v>
      </c>
      <c r="C34" s="33"/>
      <c r="D34" s="34">
        <f>AVERAGE(K34,O34,Q34,AC34,AE34,AG34,AI34,AK34,AM34,AO34)</f>
        <v>4.0681919642857141</v>
      </c>
      <c r="E34" s="35">
        <f>SUM(J34,N34,P34,AB34,AD34,AF34,AH34,AJ34,AL34,AN34)</f>
        <v>93</v>
      </c>
      <c r="F34" s="36"/>
      <c r="H34" s="37"/>
      <c r="I34" s="38"/>
      <c r="J34" s="39">
        <v>24</v>
      </c>
      <c r="K34" s="40">
        <v>4.3833333333333337</v>
      </c>
      <c r="N34" s="1">
        <v>21</v>
      </c>
      <c r="O34" s="2">
        <v>4.265625</v>
      </c>
      <c r="P34" s="12">
        <v>18</v>
      </c>
      <c r="Q34" s="2">
        <v>3.8571428571428572</v>
      </c>
      <c r="AB34" s="12">
        <v>30</v>
      </c>
      <c r="AC34" s="2">
        <v>3.7666666666666666</v>
      </c>
    </row>
    <row r="35" spans="1:41" ht="15" customHeight="1">
      <c r="A35" s="32">
        <v>6</v>
      </c>
      <c r="B35" s="33" t="s">
        <v>127</v>
      </c>
      <c r="C35" s="33"/>
      <c r="D35" s="34">
        <f>AVERAGE(K35,S35,W35,Y35,AA35,AC35,AE35,AG35,AI35,AK35,AM35,AO35)</f>
        <v>6.105555555555557</v>
      </c>
      <c r="E35" s="35">
        <f>SUM(J35,R35,V35,X35,Z35,AB35,AD35,AF35,AH35,AJ35,AL35,AN35)</f>
        <v>84</v>
      </c>
      <c r="F35" s="36"/>
      <c r="H35" s="37"/>
      <c r="I35" s="38"/>
      <c r="J35" s="39">
        <v>30</v>
      </c>
      <c r="K35" s="40">
        <v>5.666666666666667</v>
      </c>
      <c r="R35" s="1">
        <v>30</v>
      </c>
      <c r="S35" s="2">
        <v>6</v>
      </c>
      <c r="V35" s="1">
        <v>24</v>
      </c>
      <c r="W35" s="2">
        <v>6.65</v>
      </c>
    </row>
    <row r="36" spans="1:41" ht="15" customHeight="1">
      <c r="A36" s="32">
        <v>7</v>
      </c>
      <c r="B36" s="33" t="s">
        <v>29</v>
      </c>
      <c r="C36" s="33"/>
      <c r="D36" s="34">
        <f>AVERAGE(W36,AA36,AC36,AE36,AG36,AI36,AK36,AM36,AO36)</f>
        <v>3.9672619047619051</v>
      </c>
      <c r="E36" s="35">
        <f>SUM(V36,Z36,AB36,AD36,AF36,AH36,AJ36,AL36,AN36)</f>
        <v>42</v>
      </c>
      <c r="F36" s="36"/>
      <c r="H36" s="37"/>
      <c r="I36" s="38"/>
      <c r="J36" s="39"/>
      <c r="K36" s="40"/>
      <c r="V36" s="1">
        <v>18</v>
      </c>
      <c r="W36" s="2">
        <v>3.6666666666666665</v>
      </c>
      <c r="Z36" s="1">
        <v>24</v>
      </c>
      <c r="AA36" s="2">
        <v>4.2678571428571432</v>
      </c>
    </row>
    <row r="37" spans="1:41" ht="15" customHeight="1">
      <c r="A37" s="32">
        <v>8</v>
      </c>
      <c r="B37" s="33" t="s">
        <v>225</v>
      </c>
      <c r="C37" s="33"/>
      <c r="D37" s="34">
        <f>AVERAGE(Q37,S37,U37,W37,Y37,AA37,AC37,AE37,AG37,AI37,AK37,AM37,AO37)</f>
        <v>3.7053571428571428</v>
      </c>
      <c r="E37" s="35">
        <f>SUM(P37,R37,T37,V37,X37,Z37,AB37,AD37,AF37,AH37,AJ37,AL37,AN37)</f>
        <v>42</v>
      </c>
      <c r="F37" s="36"/>
      <c r="H37" s="37"/>
      <c r="I37" s="38"/>
      <c r="J37" s="39"/>
      <c r="K37" s="40"/>
      <c r="P37" s="12">
        <v>21</v>
      </c>
      <c r="Q37" s="2">
        <v>4.1607142857142856</v>
      </c>
      <c r="R37" s="1">
        <v>21</v>
      </c>
      <c r="S37" s="2">
        <v>3.25</v>
      </c>
    </row>
    <row r="38" spans="1:41" ht="15" customHeight="1">
      <c r="A38" s="32">
        <v>9</v>
      </c>
      <c r="B38" s="33" t="s">
        <v>223</v>
      </c>
      <c r="C38" s="33"/>
      <c r="D38" s="34">
        <f>AVERAGE(Q38,S38,U38,W38,Y38,AA38,AC38,AE38,AG38,AI38,AK38,AM38,AO38)</f>
        <v>5.3392857142857144</v>
      </c>
      <c r="E38" s="35">
        <f>SUM(P38,R38,T38,V38,X38,Z38,AB38,AD38,AF38,AH38,AJ38,AL38,AN38)</f>
        <v>30</v>
      </c>
      <c r="F38" s="36"/>
      <c r="H38" s="37"/>
      <c r="I38" s="38"/>
      <c r="J38" s="39"/>
      <c r="K38" s="40"/>
      <c r="P38" s="12">
        <v>30</v>
      </c>
      <c r="Q38" s="2">
        <v>5.3392857142857144</v>
      </c>
    </row>
    <row r="39" spans="1:41" ht="15" customHeight="1">
      <c r="A39" s="32">
        <v>10</v>
      </c>
      <c r="B39" s="33" t="s">
        <v>224</v>
      </c>
      <c r="C39" s="33"/>
      <c r="D39" s="34">
        <f>AVERAGE(Q39,S39,U39,W39,Y39,AA39,AC39,AE39,AG39,AI39,AK39,AM39,AO39)</f>
        <v>5</v>
      </c>
      <c r="E39" s="35">
        <f>SUM(P39,R39,T39,V39,X39,Z39,AB39,AD39,AF39,AH39,AJ39,AL39,AN39)</f>
        <v>27</v>
      </c>
      <c r="F39" s="36"/>
      <c r="H39" s="37"/>
      <c r="I39" s="38"/>
      <c r="J39" s="39"/>
      <c r="K39" s="40"/>
      <c r="P39" s="12">
        <v>27</v>
      </c>
      <c r="Q39" s="2">
        <v>5</v>
      </c>
    </row>
    <row r="40" spans="1:41" ht="15" customHeight="1">
      <c r="A40" s="32">
        <v>11</v>
      </c>
      <c r="B40" s="33" t="s">
        <v>191</v>
      </c>
      <c r="C40" s="33"/>
      <c r="D40" s="34">
        <f>AVERAGE(O40,U40,W40,Y40,AA40,AC40,AE40,AG40,AI40,AK40,AM40,AO40)</f>
        <v>4.203125</v>
      </c>
      <c r="E40" s="35">
        <f>SUM(N40,T40,V40,X40,Z40,AB40,AD40,AF40,AH40,AJ40,AL40,AN40)</f>
        <v>18</v>
      </c>
      <c r="F40" s="36"/>
      <c r="H40" s="37"/>
      <c r="I40" s="38"/>
      <c r="J40" s="39"/>
      <c r="K40" s="40"/>
      <c r="N40" s="1">
        <v>18</v>
      </c>
      <c r="O40" s="2">
        <v>4.203125</v>
      </c>
    </row>
    <row r="41" spans="1:41" ht="15" customHeight="1">
      <c r="A41" s="32">
        <v>12</v>
      </c>
      <c r="B41" s="33" t="s">
        <v>192</v>
      </c>
      <c r="C41" s="33"/>
      <c r="D41" s="34">
        <f>AVERAGE(O41,U41,W41,Y41,AA41,AC41,AE41,AG41,AI41,AK41,AM41,AO41)</f>
        <v>3.8125</v>
      </c>
      <c r="E41" s="35">
        <f>SUM(N41,T41,V41,X41,Z41,AB41,AD41,AF41,AH41,AJ41,AL41,AN41)</f>
        <v>15</v>
      </c>
      <c r="F41" s="36"/>
      <c r="H41" s="37"/>
      <c r="I41" s="38"/>
      <c r="J41" s="39"/>
      <c r="K41" s="40"/>
      <c r="N41" s="1">
        <v>15</v>
      </c>
      <c r="O41" s="2">
        <v>3.8125</v>
      </c>
    </row>
    <row r="42" spans="1:41" ht="15" customHeight="1">
      <c r="A42" s="32"/>
      <c r="B42" s="33"/>
      <c r="C42" s="33"/>
      <c r="D42" s="34">
        <f t="shared" ref="D42" si="4">AVERAGE(G42,I42,K42,M42,O42,Q42,S42,U42,W42,Y42,AA42,AC42,AE42,AG42,AI42,AK42,AM42,AO42)</f>
        <v>0</v>
      </c>
      <c r="E42" s="35">
        <f t="shared" ref="E42" si="5">SUM(F42,H42,J42,L42,N42,P42,R42,T42,V42,X42,Z42,AB42,AD42,AF42,AH42,AJ42,AL42,AN42)</f>
        <v>0</v>
      </c>
      <c r="F42" s="36"/>
      <c r="G42" s="2">
        <v>0</v>
      </c>
      <c r="H42" s="37"/>
      <c r="I42" s="38"/>
      <c r="J42" s="39"/>
      <c r="K42" s="40"/>
    </row>
    <row r="43" spans="1:41" s="20" customFormat="1" ht="15" customHeight="1" thickBot="1">
      <c r="A43" s="61"/>
      <c r="B43" s="62"/>
      <c r="C43" s="62"/>
      <c r="D43" s="63"/>
      <c r="E43" s="62"/>
      <c r="F43" s="64"/>
      <c r="G43" s="65"/>
      <c r="H43" s="66"/>
      <c r="I43" s="65"/>
      <c r="J43" s="67"/>
      <c r="K43" s="68"/>
      <c r="L43" s="22"/>
      <c r="M43" s="6"/>
      <c r="N43" s="5"/>
      <c r="O43" s="6"/>
      <c r="P43" s="22"/>
      <c r="Q43" s="6"/>
      <c r="R43" s="5"/>
      <c r="S43" s="6"/>
      <c r="T43" s="22"/>
      <c r="U43" s="6"/>
      <c r="V43" s="5"/>
      <c r="W43" s="6"/>
      <c r="X43" s="22"/>
      <c r="Y43" s="6"/>
      <c r="Z43" s="5"/>
      <c r="AA43" s="6"/>
      <c r="AB43" s="22"/>
      <c r="AC43" s="6"/>
      <c r="AD43" s="5"/>
      <c r="AE43" s="6"/>
      <c r="AF43" s="22"/>
      <c r="AG43" s="6"/>
      <c r="AH43" s="5"/>
      <c r="AI43" s="6"/>
      <c r="AJ43" s="22"/>
      <c r="AK43" s="6"/>
      <c r="AL43" s="5"/>
      <c r="AM43" s="6"/>
      <c r="AN43" s="22"/>
      <c r="AO43" s="23"/>
    </row>
    <row r="44" spans="1:41" ht="15" customHeight="1" thickTop="1">
      <c r="A44" s="32">
        <v>1</v>
      </c>
      <c r="B44" s="33" t="s">
        <v>36</v>
      </c>
      <c r="C44" s="33"/>
      <c r="D44" s="34">
        <f>AVERAGE(G44,O44,W44,AA44,AG44)</f>
        <v>8.375238095238096</v>
      </c>
      <c r="E44" s="35">
        <f>SUM(F44,N44,V44,Z44,AF44)</f>
        <v>150</v>
      </c>
      <c r="F44" s="36">
        <v>30</v>
      </c>
      <c r="G44" s="38">
        <v>8.0500000000000007</v>
      </c>
      <c r="H44" s="37"/>
      <c r="I44" s="38"/>
      <c r="J44" s="39"/>
      <c r="K44" s="40"/>
      <c r="N44" s="1">
        <v>30</v>
      </c>
      <c r="O44" s="2">
        <v>8.375</v>
      </c>
      <c r="R44" s="1">
        <v>27</v>
      </c>
      <c r="S44" s="2">
        <v>7.5</v>
      </c>
      <c r="V44" s="1">
        <v>30</v>
      </c>
      <c r="W44" s="2">
        <v>8.6</v>
      </c>
      <c r="Z44" s="1">
        <v>30</v>
      </c>
      <c r="AA44" s="2">
        <v>8.5178571428571423</v>
      </c>
      <c r="AF44" s="12">
        <v>30</v>
      </c>
      <c r="AG44" s="2">
        <v>8.3333333333333339</v>
      </c>
    </row>
    <row r="45" spans="1:41" ht="15" customHeight="1">
      <c r="A45" s="32">
        <v>2</v>
      </c>
      <c r="B45" s="33" t="s">
        <v>40</v>
      </c>
      <c r="C45" s="33"/>
      <c r="D45" s="34">
        <f>AVERAGE(G45,M45,O45,U45,AG45)</f>
        <v>7.6792083333333334</v>
      </c>
      <c r="E45" s="35">
        <f>SUM(F45,L45,N45,T45,AF45)</f>
        <v>135</v>
      </c>
      <c r="F45" s="36">
        <v>27</v>
      </c>
      <c r="G45" s="38">
        <v>7.82</v>
      </c>
      <c r="H45" s="37"/>
      <c r="I45" s="38"/>
      <c r="J45" s="39"/>
      <c r="K45" s="40"/>
      <c r="L45" s="12">
        <v>27</v>
      </c>
      <c r="M45" s="2">
        <v>7.35</v>
      </c>
      <c r="N45" s="1">
        <v>24</v>
      </c>
      <c r="O45" s="2">
        <v>7.859375</v>
      </c>
      <c r="T45" s="12">
        <v>30</v>
      </c>
      <c r="U45" s="2">
        <v>8</v>
      </c>
      <c r="V45" s="1">
        <v>15</v>
      </c>
      <c r="W45" s="2">
        <v>7.3166666666666664</v>
      </c>
      <c r="AF45" s="12">
        <v>27</v>
      </c>
      <c r="AG45" s="2">
        <v>7.3666666666666663</v>
      </c>
    </row>
    <row r="46" spans="1:41" ht="15" customHeight="1">
      <c r="A46" s="32">
        <v>3</v>
      </c>
      <c r="B46" s="33" t="s">
        <v>155</v>
      </c>
      <c r="C46" s="33"/>
      <c r="D46" s="34">
        <f>AVERAGE(Q46,S46,U46,Y46,AA46)</f>
        <v>7.5955238095238098</v>
      </c>
      <c r="E46" s="35">
        <f>SUM(P46,R46,T46,X46,Z46)</f>
        <v>135</v>
      </c>
      <c r="F46" s="36"/>
      <c r="G46" s="38"/>
      <c r="H46" s="37"/>
      <c r="I46" s="38"/>
      <c r="J46" s="39"/>
      <c r="K46" s="40"/>
      <c r="L46" s="12">
        <v>24</v>
      </c>
      <c r="M46" s="2">
        <v>7.25</v>
      </c>
      <c r="N46" s="1">
        <v>21</v>
      </c>
      <c r="O46" s="2">
        <v>7.5</v>
      </c>
      <c r="P46" s="12">
        <v>30</v>
      </c>
      <c r="Q46" s="2">
        <v>7.0714285714285712</v>
      </c>
      <c r="R46" s="1">
        <v>24</v>
      </c>
      <c r="S46" s="2">
        <v>7.4333333333333336</v>
      </c>
      <c r="T46" s="12">
        <v>27</v>
      </c>
      <c r="U46" s="2">
        <v>7.9</v>
      </c>
      <c r="V46" s="1">
        <v>18</v>
      </c>
      <c r="W46" s="2">
        <v>7.583333333333333</v>
      </c>
      <c r="X46" s="12">
        <v>30</v>
      </c>
      <c r="Y46" s="2">
        <v>7.93</v>
      </c>
      <c r="Z46" s="1">
        <v>24</v>
      </c>
      <c r="AA46" s="2">
        <v>7.6428571428571432</v>
      </c>
    </row>
    <row r="47" spans="1:41" ht="15" customHeight="1">
      <c r="A47" s="32">
        <v>4</v>
      </c>
      <c r="B47" s="33" t="s">
        <v>15</v>
      </c>
      <c r="C47" s="33"/>
      <c r="D47" s="34">
        <f>AVERAGE(G47,I47,O47,S47,W47)</f>
        <v>7.6689880952380944</v>
      </c>
      <c r="E47" s="35">
        <f>SUM(F47,H47,N47,R47,V47)</f>
        <v>132</v>
      </c>
      <c r="F47" s="36">
        <v>24</v>
      </c>
      <c r="G47" s="38">
        <v>7.45</v>
      </c>
      <c r="H47" s="37">
        <v>30</v>
      </c>
      <c r="I47" s="38">
        <v>7.5178571428571432</v>
      </c>
      <c r="J47" s="39"/>
      <c r="K47" s="40"/>
      <c r="N47" s="1">
        <v>27</v>
      </c>
      <c r="O47" s="2">
        <v>8.09375</v>
      </c>
      <c r="R47" s="1">
        <v>30</v>
      </c>
      <c r="S47" s="2">
        <v>7.6</v>
      </c>
      <c r="V47" s="1">
        <v>21</v>
      </c>
      <c r="W47" s="2">
        <v>7.6833333333333336</v>
      </c>
    </row>
    <row r="48" spans="1:41" ht="15" customHeight="1">
      <c r="A48" s="32">
        <v>5</v>
      </c>
      <c r="B48" s="33" t="s">
        <v>108</v>
      </c>
      <c r="C48" s="33"/>
      <c r="D48" s="34">
        <f>AVERAGE(M48,Q48,S48,U48,AE48)</f>
        <v>6.2535714285714281</v>
      </c>
      <c r="E48" s="35">
        <f>SUM(L48,P48,R48,T48,AD48)</f>
        <v>114</v>
      </c>
      <c r="F48" s="36"/>
      <c r="G48" s="38"/>
      <c r="H48" s="37"/>
      <c r="I48" s="38"/>
      <c r="J48" s="39">
        <v>12</v>
      </c>
      <c r="K48" s="40">
        <v>5.083333333333333</v>
      </c>
      <c r="L48" s="12">
        <v>18</v>
      </c>
      <c r="M48" s="2">
        <v>5.166666666666667</v>
      </c>
      <c r="N48" s="1">
        <v>9</v>
      </c>
      <c r="O48" s="2">
        <v>6.21875</v>
      </c>
      <c r="P48" s="12">
        <v>24</v>
      </c>
      <c r="Q48" s="2">
        <v>6.0535714285714288</v>
      </c>
      <c r="R48" s="1">
        <v>18</v>
      </c>
      <c r="S48" s="2">
        <v>6.65</v>
      </c>
      <c r="T48" s="12">
        <v>24</v>
      </c>
      <c r="U48" s="2">
        <v>6.9333333333333336</v>
      </c>
      <c r="V48" s="1">
        <v>9</v>
      </c>
      <c r="W48" s="2">
        <v>7.2</v>
      </c>
      <c r="Z48" s="1">
        <v>9</v>
      </c>
      <c r="AA48" s="2">
        <v>5.9107142857142856</v>
      </c>
      <c r="AD48" s="1">
        <v>30</v>
      </c>
      <c r="AE48" s="2">
        <v>6.4642857142857144</v>
      </c>
    </row>
    <row r="49" spans="1:33" ht="15" customHeight="1">
      <c r="A49" s="32">
        <v>6</v>
      </c>
      <c r="B49" s="33" t="s">
        <v>64</v>
      </c>
      <c r="C49" s="33"/>
      <c r="D49" s="34">
        <f>AVERAGE(I49,M49,U49,AA49,AG49)</f>
        <v>6.2511904761904749</v>
      </c>
      <c r="E49" s="35">
        <f>SUM(H49,L49,T49,Z49,AF49)</f>
        <v>105</v>
      </c>
      <c r="F49" s="36"/>
      <c r="G49" s="38"/>
      <c r="H49" s="37">
        <v>27</v>
      </c>
      <c r="I49" s="38">
        <v>6.4285714285714288</v>
      </c>
      <c r="J49" s="39">
        <v>15</v>
      </c>
      <c r="K49" s="40">
        <v>5.2833333333333332</v>
      </c>
      <c r="L49" s="12">
        <v>21</v>
      </c>
      <c r="M49" s="2">
        <v>5.2333333333333334</v>
      </c>
      <c r="N49" s="1">
        <v>12</v>
      </c>
      <c r="O49" s="2">
        <v>6.328125</v>
      </c>
      <c r="R49" s="1">
        <v>12</v>
      </c>
      <c r="S49" s="2">
        <v>6.4</v>
      </c>
      <c r="T49" s="12">
        <v>21</v>
      </c>
      <c r="U49" s="2">
        <v>6.35</v>
      </c>
      <c r="V49" s="1">
        <v>6</v>
      </c>
      <c r="W49" s="2">
        <v>6.5166666666666666</v>
      </c>
      <c r="Z49" s="1">
        <v>18</v>
      </c>
      <c r="AA49" s="2">
        <v>6.9107142857142856</v>
      </c>
      <c r="AF49" s="12">
        <v>18</v>
      </c>
      <c r="AG49" s="2">
        <v>6.333333333333333</v>
      </c>
    </row>
    <row r="50" spans="1:33" ht="15" customHeight="1">
      <c r="A50" s="32">
        <v>7</v>
      </c>
      <c r="B50" s="33" t="s">
        <v>106</v>
      </c>
      <c r="C50" s="33"/>
      <c r="D50" s="34">
        <f>AVERAGE(K50,S50,W50,AA50,AC50,AE50,AG50,AI50,AK50,AM50,AO50)</f>
        <v>6.9261904761904756</v>
      </c>
      <c r="E50" s="35">
        <f>SUM(J50,R50,V50,Z50,AB50,AD50,AF50,AH50,AJ50,AL50,AN50)</f>
        <v>96</v>
      </c>
      <c r="F50" s="36"/>
      <c r="G50" s="38"/>
      <c r="H50" s="37"/>
      <c r="I50" s="38"/>
      <c r="J50" s="39">
        <v>21</v>
      </c>
      <c r="K50" s="40">
        <v>7.05</v>
      </c>
      <c r="R50" s="1">
        <v>6</v>
      </c>
      <c r="S50" s="2">
        <v>5.833333333333333</v>
      </c>
      <c r="V50" s="1">
        <v>15</v>
      </c>
      <c r="W50" s="2">
        <v>7.3166666666666664</v>
      </c>
      <c r="Z50" s="1">
        <v>27</v>
      </c>
      <c r="AA50" s="2">
        <v>7.9642857142857144</v>
      </c>
      <c r="AB50" s="12">
        <v>27</v>
      </c>
      <c r="AC50" s="2">
        <v>6.4666666666666668</v>
      </c>
    </row>
    <row r="51" spans="1:33" ht="15" customHeight="1">
      <c r="A51" s="32">
        <v>8</v>
      </c>
      <c r="B51" s="33" t="s">
        <v>105</v>
      </c>
      <c r="C51" s="33"/>
      <c r="D51" s="34">
        <f>AVERAGE(K51,M51,W51,Y51,AA51,AC51,AE51,AG51,AI51,AK51,AM51,AO51)</f>
        <v>7.6944444444444455</v>
      </c>
      <c r="E51" s="35">
        <f>SUM(J51,L51,V51,X51,Z51,AB51,AD51,AF51,AH51,AJ51,AL51,AN51)</f>
        <v>81</v>
      </c>
      <c r="F51" s="36"/>
      <c r="G51" s="38"/>
      <c r="H51" s="37"/>
      <c r="I51" s="38"/>
      <c r="J51" s="39">
        <v>24</v>
      </c>
      <c r="K51" s="40">
        <v>7.5</v>
      </c>
      <c r="L51" s="12">
        <v>30</v>
      </c>
      <c r="M51" s="2">
        <v>7.4333333333333336</v>
      </c>
      <c r="V51" s="1">
        <v>27</v>
      </c>
      <c r="W51" s="2">
        <v>8.15</v>
      </c>
    </row>
    <row r="52" spans="1:33" ht="15" customHeight="1">
      <c r="A52" s="32">
        <v>9</v>
      </c>
      <c r="B52" s="33" t="s">
        <v>65</v>
      </c>
      <c r="C52" s="33"/>
      <c r="D52" s="34">
        <f>AVERAGE(I52,M52,S52,U52,AA52,AC52,AE52,AG52,AI52,AK52,AM52,AO52)</f>
        <v>5.4038095238095245</v>
      </c>
      <c r="E52" s="35">
        <f>SUM(H52,L52,R52,T52,Z52,AB52,AD52,AF52,AH52,AJ52,AL52,AN52)</f>
        <v>81</v>
      </c>
      <c r="F52" s="36"/>
      <c r="G52" s="38"/>
      <c r="H52" s="37">
        <v>24</v>
      </c>
      <c r="I52" s="38">
        <v>4.4285714285714288</v>
      </c>
      <c r="J52" s="39">
        <v>9</v>
      </c>
      <c r="K52" s="40">
        <v>4.3499999999999996</v>
      </c>
      <c r="L52" s="12">
        <v>15</v>
      </c>
      <c r="M52" s="2">
        <v>5.083333333333333</v>
      </c>
      <c r="N52" s="1">
        <v>6</v>
      </c>
      <c r="O52" s="2">
        <v>6.140625</v>
      </c>
      <c r="R52" s="1">
        <v>9</v>
      </c>
      <c r="S52" s="2">
        <v>5.8666666666666663</v>
      </c>
      <c r="T52" s="12">
        <v>18</v>
      </c>
      <c r="U52" s="2">
        <v>5.0333333333333332</v>
      </c>
      <c r="V52" s="1">
        <v>0</v>
      </c>
      <c r="W52" s="2">
        <v>6.166666666666667</v>
      </c>
      <c r="Z52" s="1">
        <v>15</v>
      </c>
      <c r="AA52" s="2">
        <v>6.6071428571428568</v>
      </c>
    </row>
    <row r="53" spans="1:33" ht="15" customHeight="1">
      <c r="A53" s="32">
        <v>10</v>
      </c>
      <c r="B53" s="33" t="s">
        <v>104</v>
      </c>
      <c r="C53" s="33"/>
      <c r="D53" s="34">
        <f>AVERAGE(K53,O53,W53,Y53,AA53,AC53,AE53,AG53,AI53,AK53,AM53,AO53)</f>
        <v>7.6020833333333329</v>
      </c>
      <c r="E53" s="35">
        <f>SUM(J53,N53,V53,X53,Z53,AB53,AD53,AF53,AH53,AJ53,AL53,AN53)</f>
        <v>69</v>
      </c>
      <c r="F53" s="36"/>
      <c r="G53" s="38"/>
      <c r="H53" s="37"/>
      <c r="I53" s="38"/>
      <c r="J53" s="39">
        <v>27</v>
      </c>
      <c r="K53" s="40">
        <v>7.6333333333333337</v>
      </c>
      <c r="N53" s="1">
        <v>18</v>
      </c>
      <c r="O53" s="2">
        <v>7.40625</v>
      </c>
      <c r="V53" s="1">
        <v>24</v>
      </c>
      <c r="W53" s="2">
        <v>7.7666666666666666</v>
      </c>
    </row>
    <row r="54" spans="1:33" ht="15" customHeight="1">
      <c r="A54" s="32">
        <v>11</v>
      </c>
      <c r="B54" s="33" t="s">
        <v>156</v>
      </c>
      <c r="C54" s="33"/>
      <c r="D54" s="34">
        <f>AVERAGE(M54,S54,AC54,AE54,AG54,AI54,AK54,AM54,AO54)</f>
        <v>5.6833333333333336</v>
      </c>
      <c r="E54" s="35">
        <f>SUM(,L54,R54,AB54,AD54,AF54,AH54,AJ54,AL54,AN54)</f>
        <v>57</v>
      </c>
      <c r="F54" s="36"/>
      <c r="G54" s="38"/>
      <c r="H54" s="37"/>
      <c r="I54" s="38"/>
      <c r="J54" s="39"/>
      <c r="K54" s="40"/>
      <c r="L54" s="12">
        <v>12</v>
      </c>
      <c r="M54" s="2">
        <v>4.4833333333333334</v>
      </c>
      <c r="R54" s="1">
        <v>21</v>
      </c>
      <c r="S54" s="2">
        <v>6.7</v>
      </c>
      <c r="AB54" s="12">
        <v>24</v>
      </c>
      <c r="AC54" s="2">
        <v>5.8666666666666663</v>
      </c>
    </row>
    <row r="55" spans="1:33" ht="15" customHeight="1">
      <c r="A55" s="32">
        <v>12</v>
      </c>
      <c r="B55" s="33" t="s">
        <v>357</v>
      </c>
      <c r="C55" s="33"/>
      <c r="D55" s="34">
        <f>AVERAGE(AA55,AC55,AE55,AG55,AI55,AK55,AM55,AO55)</f>
        <v>6.9160714285714278</v>
      </c>
      <c r="E55" s="35">
        <f>SUM(Z55,AB55,AD55,AF55,AH55,AJ55,AL55,AN55)</f>
        <v>51</v>
      </c>
      <c r="F55" s="36"/>
      <c r="G55" s="38"/>
      <c r="H55" s="37"/>
      <c r="I55" s="38"/>
      <c r="J55" s="39"/>
      <c r="K55" s="40"/>
      <c r="Z55" s="1">
        <v>21</v>
      </c>
      <c r="AA55" s="2">
        <v>7.2321428571428568</v>
      </c>
      <c r="AB55" s="12">
        <v>30</v>
      </c>
      <c r="AC55" s="2">
        <v>6.6</v>
      </c>
    </row>
    <row r="56" spans="1:33" ht="15" customHeight="1">
      <c r="A56" s="32">
        <v>13</v>
      </c>
      <c r="B56" s="33" t="s">
        <v>366</v>
      </c>
      <c r="C56" s="33"/>
      <c r="D56" s="34">
        <f>AVERAGE(AC56,AE56,AG56,AI56,AK56,AM56,AO56)</f>
        <v>4.8970238095238097</v>
      </c>
      <c r="E56" s="35">
        <f>SUM(AB56,AD56,AF56,AH56,AJ56,AL56,AN56)</f>
        <v>48</v>
      </c>
      <c r="F56" s="36"/>
      <c r="G56" s="38"/>
      <c r="H56" s="37"/>
      <c r="I56" s="38"/>
      <c r="J56" s="39"/>
      <c r="K56" s="40"/>
      <c r="AB56" s="12">
        <v>21</v>
      </c>
      <c r="AC56" s="2">
        <v>4.6333333333333337</v>
      </c>
      <c r="AD56" s="1">
        <v>27</v>
      </c>
      <c r="AE56" s="2">
        <v>5.1607142857142856</v>
      </c>
    </row>
    <row r="57" spans="1:33" ht="15" customHeight="1">
      <c r="A57" s="32">
        <v>14</v>
      </c>
      <c r="B57" s="33" t="s">
        <v>221</v>
      </c>
      <c r="C57" s="33"/>
      <c r="D57" s="34">
        <f>AVERAGE(Q57,S57,W57,Y57,AA57,AC57,AE57,AG57,AI57,AK57,AM57,AO57)</f>
        <v>6.3079365079365077</v>
      </c>
      <c r="E57" s="35">
        <f>SUM(P57,R57,V57,X57,Z57,AB57,AD57,AF57,AH57,AJ57,AL57,AN57)</f>
        <v>45</v>
      </c>
      <c r="F57" s="36"/>
      <c r="G57" s="38"/>
      <c r="H57" s="37"/>
      <c r="I57" s="38"/>
      <c r="J57" s="39"/>
      <c r="K57" s="40"/>
      <c r="P57" s="12">
        <v>27</v>
      </c>
      <c r="Q57" s="2">
        <v>6.1071428571428568</v>
      </c>
      <c r="R57" s="1">
        <v>15</v>
      </c>
      <c r="S57" s="2">
        <v>6.5</v>
      </c>
      <c r="V57" s="1">
        <v>3</v>
      </c>
      <c r="W57" s="2">
        <v>6.3166666666666664</v>
      </c>
    </row>
    <row r="58" spans="1:33" ht="15" customHeight="1">
      <c r="A58" s="32">
        <v>15</v>
      </c>
      <c r="B58" s="33" t="s">
        <v>103</v>
      </c>
      <c r="C58" s="33"/>
      <c r="D58" s="34">
        <f>AVERAGE(K58,U58,W58,Y58,AA58,AC58,AE58,AG58,AI58,AK58,AM58,AO58)</f>
        <v>7.6333333333333337</v>
      </c>
      <c r="E58" s="35">
        <f>SUM(,J58,T58,V58,X58,Z58,AB58,AD58,AF58,AH58,AJ58,AL58,AN58)</f>
        <v>30</v>
      </c>
      <c r="F58" s="36"/>
      <c r="G58" s="38"/>
      <c r="H58" s="37"/>
      <c r="I58" s="38"/>
      <c r="J58" s="39">
        <v>30</v>
      </c>
      <c r="K58" s="40">
        <v>7.6333333333333337</v>
      </c>
    </row>
    <row r="59" spans="1:33" ht="15" customHeight="1">
      <c r="A59" s="32">
        <v>16</v>
      </c>
      <c r="B59" s="33" t="s">
        <v>111</v>
      </c>
      <c r="C59" s="33"/>
      <c r="D59" s="34">
        <f>AVERAGE(AG59)</f>
        <v>7.2</v>
      </c>
      <c r="E59" s="35">
        <f>SUM(AF59)</f>
        <v>24</v>
      </c>
      <c r="F59" s="36"/>
      <c r="G59" s="38"/>
      <c r="H59" s="37"/>
      <c r="I59" s="38"/>
      <c r="J59" s="39"/>
      <c r="K59" s="40"/>
      <c r="AF59" s="12">
        <v>24</v>
      </c>
      <c r="AG59" s="2">
        <v>7.2</v>
      </c>
    </row>
    <row r="60" spans="1:33" ht="15" customHeight="1">
      <c r="A60" s="32">
        <v>17</v>
      </c>
      <c r="B60" s="33" t="s">
        <v>14</v>
      </c>
      <c r="C60" s="33"/>
      <c r="D60" s="34">
        <f>AVERAGE(G60,U60,W60,Y60,AA60,AC60,AE60,AG60,AI60,AK60,AM60,AO60)</f>
        <v>7.02</v>
      </c>
      <c r="E60" s="35">
        <f>SUM(F60,T60,V60,X60,Z60,AB60,AD60,AF60,AH60,AJ60,AL60,AN60)</f>
        <v>21</v>
      </c>
      <c r="F60" s="36">
        <v>21</v>
      </c>
      <c r="G60" s="38">
        <v>7.02</v>
      </c>
      <c r="H60" s="37"/>
      <c r="I60" s="38"/>
      <c r="J60" s="39"/>
      <c r="K60" s="40"/>
    </row>
    <row r="61" spans="1:33" ht="15" customHeight="1">
      <c r="A61" s="32">
        <v>18</v>
      </c>
      <c r="B61" s="33" t="s">
        <v>157</v>
      </c>
      <c r="C61" s="33"/>
      <c r="D61" s="34">
        <f>AVERAGE(AG61)</f>
        <v>6.7</v>
      </c>
      <c r="E61" s="35">
        <f>SUM(AF61)</f>
        <v>21</v>
      </c>
      <c r="F61" s="36"/>
      <c r="G61" s="38"/>
      <c r="H61" s="37"/>
      <c r="I61" s="38"/>
      <c r="J61" s="39"/>
      <c r="K61" s="40"/>
      <c r="AF61" s="12">
        <v>21</v>
      </c>
      <c r="AG61" s="2">
        <v>6.7</v>
      </c>
    </row>
    <row r="62" spans="1:33" ht="15" customHeight="1">
      <c r="A62" s="32">
        <v>19</v>
      </c>
      <c r="B62" s="33" t="s">
        <v>222</v>
      </c>
      <c r="C62" s="33"/>
      <c r="D62" s="34">
        <f>AVERAGE(Q62,U62,W62,Y62,AA62,AC62,AE62,AG62,AI62,AK62,AM62,AO62)</f>
        <v>4.3392857142857144</v>
      </c>
      <c r="E62" s="35">
        <f>SUM(P62,T62,V62,X62,Z62,AB62,AD62,AF62,AH62,AJ62,AL62,AN62)</f>
        <v>21</v>
      </c>
      <c r="F62" s="36"/>
      <c r="G62" s="38"/>
      <c r="H62" s="37"/>
      <c r="I62" s="38"/>
      <c r="J62" s="39"/>
      <c r="K62" s="40"/>
      <c r="P62" s="12">
        <v>21</v>
      </c>
      <c r="Q62" s="2">
        <v>4.3392857142857144</v>
      </c>
    </row>
    <row r="63" spans="1:33" ht="15" customHeight="1">
      <c r="A63" s="32">
        <v>20</v>
      </c>
      <c r="B63" s="33" t="s">
        <v>107</v>
      </c>
      <c r="C63" s="33"/>
      <c r="D63" s="34">
        <f>AVERAGE(K63,U63,W63,Y63,AA63,AC63,AE63,AG63,AI63,AK63,AM63,AO63)</f>
        <v>6.5</v>
      </c>
      <c r="E63" s="35">
        <f>SUM(J63,T63,V63,X63,Z63,AB63,AD63,AF63,AH63,AJ63,AL63,AN63)</f>
        <v>18</v>
      </c>
      <c r="F63" s="36"/>
      <c r="G63" s="38"/>
      <c r="H63" s="37"/>
      <c r="I63" s="38"/>
      <c r="J63" s="39">
        <v>18</v>
      </c>
      <c r="K63" s="40">
        <v>6.5</v>
      </c>
    </row>
    <row r="64" spans="1:33" ht="15" customHeight="1">
      <c r="A64" s="32">
        <v>21</v>
      </c>
      <c r="B64" s="33" t="s">
        <v>37</v>
      </c>
      <c r="C64" s="33"/>
      <c r="D64" s="34">
        <f>AVERAGE(G64,U64,W64,Y64,AA64,AC64,AE64,AG64,AI64,AK64,AM64,AO64)</f>
        <v>6.32</v>
      </c>
      <c r="E64" s="35">
        <f>SUM(F64,T64,V64,X64,Z64,AB64,AD64,AF64,AH64,AJ64,AL64,AN64)</f>
        <v>18</v>
      </c>
      <c r="F64" s="36">
        <v>18</v>
      </c>
      <c r="G64" s="38">
        <v>6.32</v>
      </c>
      <c r="H64" s="37"/>
      <c r="I64" s="38"/>
      <c r="J64" s="39"/>
      <c r="K64" s="40"/>
    </row>
    <row r="65" spans="1:41" ht="15" customHeight="1">
      <c r="A65" s="32">
        <v>22</v>
      </c>
      <c r="B65" s="33" t="s">
        <v>193</v>
      </c>
      <c r="C65" s="33"/>
      <c r="D65" s="34">
        <f>AVERAGE(O65,U65,W65,Y65,AA65,AC65,AE65,AG65,AI65,AK65,AM65,AO65)</f>
        <v>7.015625</v>
      </c>
      <c r="E65" s="35">
        <f>SUM(N65,T65,V65,X65,Z65,AB65,AD65,AF65,AH65,AJ65,AL65,AN65)</f>
        <v>15</v>
      </c>
      <c r="F65" s="36"/>
      <c r="G65" s="38"/>
      <c r="H65" s="37"/>
      <c r="I65" s="38"/>
      <c r="J65" s="39"/>
      <c r="K65" s="40"/>
      <c r="N65" s="1">
        <v>15</v>
      </c>
      <c r="O65" s="2">
        <v>7.015625</v>
      </c>
    </row>
    <row r="66" spans="1:41" ht="15" customHeight="1">
      <c r="A66" s="32">
        <v>23</v>
      </c>
      <c r="B66" s="33" t="s">
        <v>358</v>
      </c>
      <c r="C66" s="33"/>
      <c r="D66" s="34">
        <f>AVERAGE(AA66,AC66,AE66,AG66,AI66,AK66,AM66,AO66)</f>
        <v>6.0178571428571432</v>
      </c>
      <c r="E66" s="35">
        <f>SUM(Z66,AB66,AD66,AF66,AH66,AJ66,AL66,AN66)</f>
        <v>12</v>
      </c>
      <c r="F66" s="36"/>
      <c r="G66" s="38"/>
      <c r="H66" s="37"/>
      <c r="I66" s="38"/>
      <c r="J66" s="39"/>
      <c r="K66" s="40"/>
      <c r="Z66" s="1">
        <v>12</v>
      </c>
      <c r="AA66" s="2">
        <v>6.0178571428571432</v>
      </c>
    </row>
    <row r="67" spans="1:41" ht="15" customHeight="1">
      <c r="A67" s="32">
        <v>24</v>
      </c>
      <c r="B67" s="33" t="s">
        <v>249</v>
      </c>
      <c r="C67" s="33"/>
      <c r="D67" s="34">
        <f>AVERAGE(S67,W67,AA67,AC67,AE67,AG67,AI67,AK67,AM67,AO67)</f>
        <v>5.3448412698412691</v>
      </c>
      <c r="E67" s="35">
        <f>SUM(R67,V67,Z67,AB67,AD67,AF67,AH67,AJ67,AL67,AN67)</f>
        <v>6</v>
      </c>
      <c r="F67" s="36"/>
      <c r="G67" s="38"/>
      <c r="H67" s="37"/>
      <c r="I67" s="38"/>
      <c r="J67" s="39"/>
      <c r="K67" s="40"/>
      <c r="R67" s="1">
        <v>0</v>
      </c>
      <c r="S67" s="2">
        <v>4.8</v>
      </c>
      <c r="V67" s="1">
        <v>0</v>
      </c>
      <c r="W67" s="2">
        <v>5.4666666666666668</v>
      </c>
      <c r="Z67" s="1">
        <v>6</v>
      </c>
      <c r="AA67" s="2">
        <v>5.7678571428571432</v>
      </c>
    </row>
    <row r="68" spans="1:41" ht="15" customHeight="1">
      <c r="A68" s="32">
        <v>25</v>
      </c>
      <c r="B68" s="33" t="s">
        <v>131</v>
      </c>
      <c r="C68" s="33"/>
      <c r="D68" s="34">
        <f>AVERAGE(S68,W68,Y68,AA68,AC68,AE68,AG68,AI68,AK68,AM68,AO68)</f>
        <v>4.9666666666666668</v>
      </c>
      <c r="E68" s="35">
        <f>SUM(R68,V68,X68,Z68,AB68,AD68,AF68,AH68,AJ68,AL68,AN68)</f>
        <v>3</v>
      </c>
      <c r="F68" s="36"/>
      <c r="G68" s="38"/>
      <c r="H68" s="37"/>
      <c r="I68" s="38"/>
      <c r="J68" s="39"/>
      <c r="K68" s="40"/>
      <c r="R68" s="1">
        <v>3</v>
      </c>
      <c r="S68" s="2">
        <v>4.9333333333333336</v>
      </c>
      <c r="V68" s="1">
        <v>0</v>
      </c>
      <c r="W68" s="2">
        <v>5</v>
      </c>
    </row>
    <row r="69" spans="1:41" ht="15" customHeight="1">
      <c r="A69" s="32">
        <v>26</v>
      </c>
      <c r="B69" s="33" t="s">
        <v>359</v>
      </c>
      <c r="C69" s="33"/>
      <c r="D69" s="34">
        <f>AVERAGE(AA69,AC69,AE69,AG69,AI69,AK69,AM69,AO69)</f>
        <v>3.5357142857142856</v>
      </c>
      <c r="E69" s="35">
        <f>SUM(Z69,AB69,AD69,AF69,AH69,AJ69,AL69,AN69)</f>
        <v>3</v>
      </c>
      <c r="F69" s="36"/>
      <c r="G69" s="38"/>
      <c r="H69" s="37"/>
      <c r="I69" s="38"/>
      <c r="J69" s="39"/>
      <c r="K69" s="40"/>
      <c r="Z69" s="1">
        <v>3</v>
      </c>
      <c r="AA69" s="2">
        <v>3.5357142857142856</v>
      </c>
    </row>
    <row r="70" spans="1:41" ht="15" customHeight="1">
      <c r="A70" s="32"/>
      <c r="B70" s="33"/>
      <c r="C70" s="33"/>
      <c r="D70" s="34">
        <f t="shared" ref="D70" si="6">AVERAGE(G70,I70,K70,M70,O70,Q70,S70,U70,W70,Y70,AA70,AC70,AE70,AG70,AI70,AK70,AM70,AO70)</f>
        <v>0</v>
      </c>
      <c r="E70" s="35">
        <f t="shared" ref="E70" si="7">SUM(F70,H70,J70,L70,N70,P70,R70,T70,V70,X70,Z70,AB70,AD70,AF70,AH70,AJ70,AL70,AN70)</f>
        <v>0</v>
      </c>
      <c r="F70" s="36"/>
      <c r="G70" s="2">
        <v>0</v>
      </c>
      <c r="H70" s="37"/>
      <c r="I70" s="38"/>
      <c r="J70" s="39"/>
      <c r="K70" s="40"/>
    </row>
    <row r="71" spans="1:41" s="20" customFormat="1" ht="15" customHeight="1" thickBot="1">
      <c r="A71" s="42"/>
      <c r="B71" s="43"/>
      <c r="C71" s="43"/>
      <c r="D71" s="60"/>
      <c r="E71" s="43"/>
      <c r="F71" s="46"/>
      <c r="G71" s="47"/>
      <c r="H71" s="48"/>
      <c r="I71" s="47"/>
      <c r="J71" s="49"/>
      <c r="K71" s="50"/>
      <c r="L71" s="22"/>
      <c r="M71" s="6"/>
      <c r="N71" s="5"/>
      <c r="O71" s="6"/>
      <c r="P71" s="22"/>
      <c r="Q71" s="6"/>
      <c r="R71" s="5"/>
      <c r="S71" s="6"/>
      <c r="T71" s="22"/>
      <c r="U71" s="6"/>
      <c r="V71" s="5"/>
      <c r="W71" s="6"/>
      <c r="X71" s="22"/>
      <c r="Y71" s="6"/>
      <c r="Z71" s="5"/>
      <c r="AA71" s="6"/>
      <c r="AB71" s="22"/>
      <c r="AC71" s="6"/>
      <c r="AD71" s="5"/>
      <c r="AE71" s="6"/>
      <c r="AF71" s="22"/>
      <c r="AG71" s="6"/>
      <c r="AH71" s="5"/>
      <c r="AI71" s="6"/>
      <c r="AJ71" s="22"/>
      <c r="AK71" s="6"/>
      <c r="AL71" s="5"/>
      <c r="AM71" s="6"/>
      <c r="AN71" s="22"/>
      <c r="AO71" s="23"/>
    </row>
    <row r="72" spans="1:41" s="31" customFormat="1" ht="15" customHeight="1" thickTop="1">
      <c r="A72" s="24" t="s">
        <v>3</v>
      </c>
      <c r="B72" s="25" t="s">
        <v>237</v>
      </c>
      <c r="C72" s="25"/>
      <c r="D72" s="26" t="s">
        <v>13</v>
      </c>
      <c r="E72" s="24" t="s">
        <v>1</v>
      </c>
      <c r="F72" s="24"/>
      <c r="G72" s="27"/>
      <c r="H72" s="24"/>
      <c r="I72" s="27"/>
      <c r="J72" s="28"/>
      <c r="K72" s="29"/>
      <c r="L72" s="7"/>
      <c r="M72" s="8"/>
      <c r="N72" s="7"/>
      <c r="O72" s="8"/>
      <c r="P72" s="7"/>
      <c r="Q72" s="8"/>
      <c r="R72" s="7"/>
      <c r="S72" s="8"/>
      <c r="T72" s="7"/>
      <c r="U72" s="8"/>
      <c r="V72" s="7"/>
      <c r="W72" s="8"/>
      <c r="X72" s="7"/>
      <c r="Y72" s="8"/>
      <c r="Z72" s="7"/>
      <c r="AA72" s="8"/>
      <c r="AB72" s="7"/>
      <c r="AC72" s="8"/>
      <c r="AD72" s="7"/>
      <c r="AE72" s="8"/>
      <c r="AF72" s="7"/>
      <c r="AG72" s="8"/>
      <c r="AH72" s="7"/>
      <c r="AI72" s="8"/>
      <c r="AJ72" s="7"/>
      <c r="AK72" s="8"/>
      <c r="AL72" s="7"/>
      <c r="AM72" s="8"/>
      <c r="AN72" s="7"/>
      <c r="AO72" s="30"/>
    </row>
    <row r="73" spans="1:41" ht="15" customHeight="1">
      <c r="A73" s="32">
        <v>1</v>
      </c>
      <c r="B73" s="33" t="s">
        <v>103</v>
      </c>
      <c r="C73" s="33"/>
      <c r="D73" s="34">
        <f>AVERAGE(S73,W73,AA73,AC73,AE73)</f>
        <v>7.338571428571429</v>
      </c>
      <c r="E73" s="35">
        <f>SUM(R73,V73,Z73,AB73,AD73)</f>
        <v>144</v>
      </c>
      <c r="F73" s="36"/>
      <c r="H73" s="37"/>
      <c r="I73" s="38"/>
      <c r="J73" s="39"/>
      <c r="K73" s="40"/>
      <c r="R73" s="1">
        <v>30</v>
      </c>
      <c r="S73" s="2">
        <v>7.25</v>
      </c>
      <c r="V73" s="1">
        <v>24</v>
      </c>
      <c r="W73" s="2">
        <v>7.1333333333333337</v>
      </c>
      <c r="Z73" s="1">
        <v>30</v>
      </c>
      <c r="AA73" s="2">
        <v>8.1428571428571423</v>
      </c>
      <c r="AB73" s="12">
        <v>30</v>
      </c>
      <c r="AC73" s="2">
        <v>6.666666666666667</v>
      </c>
      <c r="AD73" s="1">
        <v>30</v>
      </c>
      <c r="AE73" s="2">
        <v>7.5</v>
      </c>
    </row>
    <row r="74" spans="1:41" ht="15" customHeight="1">
      <c r="A74" s="32">
        <v>2</v>
      </c>
      <c r="B74" s="33" t="s">
        <v>247</v>
      </c>
      <c r="C74" s="33"/>
      <c r="D74" s="34">
        <f>AVERAGE(S74,U74,W74,AA74,AG74)</f>
        <v>7.0742857142857147</v>
      </c>
      <c r="E74" s="35">
        <f>SUM(R74,T74,V74,Z74,AF74)</f>
        <v>135</v>
      </c>
      <c r="F74" s="36"/>
      <c r="H74" s="37"/>
      <c r="I74" s="38"/>
      <c r="J74" s="39"/>
      <c r="K74" s="40"/>
      <c r="R74" s="1">
        <v>27</v>
      </c>
      <c r="S74" s="2">
        <v>7.083333333333333</v>
      </c>
      <c r="T74" s="12">
        <v>30</v>
      </c>
      <c r="U74" s="2">
        <v>6.95</v>
      </c>
      <c r="V74" s="1">
        <v>30</v>
      </c>
      <c r="W74" s="2">
        <v>7.65</v>
      </c>
      <c r="Z74" s="1">
        <v>21</v>
      </c>
      <c r="AA74" s="2">
        <v>6.8214285714285712</v>
      </c>
      <c r="AF74" s="12">
        <v>27</v>
      </c>
      <c r="AG74" s="2">
        <v>6.8666666666666663</v>
      </c>
    </row>
    <row r="75" spans="1:41" ht="15" customHeight="1">
      <c r="A75" s="32">
        <v>3</v>
      </c>
      <c r="B75" s="33" t="s">
        <v>133</v>
      </c>
      <c r="C75" s="33"/>
      <c r="D75" s="34">
        <f>AVERAGE(K75,S75,U75,AA75,AG75)</f>
        <v>6.5988095238095239</v>
      </c>
      <c r="E75" s="35">
        <f>SUM(J75,R75,T75,Z75,AF75)</f>
        <v>132</v>
      </c>
      <c r="F75" s="36"/>
      <c r="H75" s="37"/>
      <c r="I75" s="38"/>
      <c r="J75" s="39">
        <v>30</v>
      </c>
      <c r="K75" s="40">
        <v>6.65</v>
      </c>
      <c r="R75" s="1">
        <v>21</v>
      </c>
      <c r="S75" s="2">
        <v>6.55</v>
      </c>
      <c r="T75" s="12">
        <v>24</v>
      </c>
      <c r="U75" s="2">
        <v>5.416666666666667</v>
      </c>
      <c r="V75" s="1">
        <v>18</v>
      </c>
      <c r="W75" s="2">
        <v>6.9</v>
      </c>
      <c r="Z75" s="1">
        <v>27</v>
      </c>
      <c r="AA75" s="2">
        <v>7.4107142857142856</v>
      </c>
      <c r="AF75" s="12">
        <v>30</v>
      </c>
      <c r="AG75" s="2">
        <v>6.9666666666666668</v>
      </c>
    </row>
    <row r="76" spans="1:41" ht="15" customHeight="1">
      <c r="A76" s="32">
        <v>4</v>
      </c>
      <c r="B76" s="33" t="s">
        <v>107</v>
      </c>
      <c r="C76" s="33"/>
      <c r="D76" s="34">
        <f>AVERAGE(M76,Q76,AC76,AE76)</f>
        <v>6.4157738095238095</v>
      </c>
      <c r="E76" s="35">
        <f>SUM(L76,P76,AB76,AD76)</f>
        <v>114</v>
      </c>
      <c r="F76" s="36"/>
      <c r="H76" s="37"/>
      <c r="I76" s="38"/>
      <c r="J76" s="39"/>
      <c r="K76" s="40"/>
      <c r="L76" s="12">
        <v>30</v>
      </c>
      <c r="M76" s="2">
        <v>6.3166666666666664</v>
      </c>
      <c r="P76" s="12">
        <v>30</v>
      </c>
      <c r="Q76" s="2">
        <v>7.0178571428571432</v>
      </c>
      <c r="AB76" s="12">
        <v>27</v>
      </c>
      <c r="AC76" s="2">
        <v>5.4</v>
      </c>
      <c r="AD76" s="1">
        <v>27</v>
      </c>
      <c r="AE76" s="2">
        <v>6.9285714285714288</v>
      </c>
    </row>
    <row r="77" spans="1:41" ht="15" customHeight="1">
      <c r="A77" s="32">
        <v>5</v>
      </c>
      <c r="B77" s="33" t="s">
        <v>14</v>
      </c>
      <c r="C77" s="33"/>
      <c r="D77" s="34">
        <f>AVERAGE(Q77,U77,W77,AG77)</f>
        <v>6.5714285714285712</v>
      </c>
      <c r="E77" s="35">
        <f>SUM(P77,T77,V77,AF77)</f>
        <v>99</v>
      </c>
      <c r="F77" s="36"/>
      <c r="H77" s="37"/>
      <c r="I77" s="38"/>
      <c r="J77" s="39"/>
      <c r="K77" s="40"/>
      <c r="P77" s="12">
        <v>27</v>
      </c>
      <c r="Q77" s="2">
        <v>6.7857142857142856</v>
      </c>
      <c r="T77" s="12">
        <v>27</v>
      </c>
      <c r="U77" s="2">
        <v>5.8833333333333337</v>
      </c>
      <c r="V77" s="1">
        <v>21</v>
      </c>
      <c r="W77" s="2">
        <v>7.083333333333333</v>
      </c>
      <c r="AF77" s="12">
        <v>24</v>
      </c>
      <c r="AG77" s="2">
        <v>6.5333333333333332</v>
      </c>
    </row>
    <row r="78" spans="1:41" ht="15" customHeight="1">
      <c r="A78" s="32">
        <v>6</v>
      </c>
      <c r="B78" s="33" t="s">
        <v>37</v>
      </c>
      <c r="C78" s="33"/>
      <c r="D78" s="34">
        <f>AVERAGE(O78,W78,AA78,AC78,AE78,AG78,AI78,AK78,AM78,AO78)</f>
        <v>7.2507440476190474</v>
      </c>
      <c r="E78" s="35">
        <f>SUM(N78,V78,Z78,AB78,AD78,AF78,AH78,AJ78,AL78,AN78)</f>
        <v>78</v>
      </c>
      <c r="F78" s="36"/>
      <c r="H78" s="37"/>
      <c r="I78" s="38"/>
      <c r="J78" s="39"/>
      <c r="K78" s="40"/>
      <c r="N78" s="1">
        <v>27</v>
      </c>
      <c r="O78" s="2">
        <v>7.109375</v>
      </c>
      <c r="V78" s="1">
        <v>27</v>
      </c>
      <c r="W78" s="2">
        <v>7.25</v>
      </c>
      <c r="Z78" s="1">
        <v>24</v>
      </c>
      <c r="AA78" s="2">
        <v>7.3928571428571432</v>
      </c>
    </row>
    <row r="79" spans="1:41" ht="15" customHeight="1">
      <c r="A79" s="32">
        <v>7</v>
      </c>
      <c r="B79" s="33" t="s">
        <v>157</v>
      </c>
      <c r="C79" s="33"/>
      <c r="D79" s="34">
        <f>AVERAGE(M79,O79,U79,W79,Y79,AA79,AC79,AE79,AG79,AI79,AK79,AM79,AO79)</f>
        <v>6.6369791666666664</v>
      </c>
      <c r="E79" s="35">
        <f>SUM(L79,N79,T79,V79,X79,Z79,AB79,AD79,AF79,AH79,AJ79,AL79,AN79)</f>
        <v>57</v>
      </c>
      <c r="F79" s="36"/>
      <c r="H79" s="37"/>
      <c r="I79" s="38"/>
      <c r="J79" s="39"/>
      <c r="K79" s="40"/>
      <c r="L79" s="12">
        <v>27</v>
      </c>
      <c r="M79" s="2">
        <v>6.1333333333333337</v>
      </c>
      <c r="N79" s="1">
        <v>30</v>
      </c>
      <c r="O79" s="2">
        <v>7.140625</v>
      </c>
    </row>
    <row r="80" spans="1:41" ht="15" customHeight="1">
      <c r="A80" s="32">
        <v>8</v>
      </c>
      <c r="B80" s="33" t="s">
        <v>226</v>
      </c>
      <c r="C80" s="33"/>
      <c r="D80" s="34">
        <f>AVERAGE(Q80,AE80,AG80,AI80,AK80,AM80,AO80)</f>
        <v>4.7053571428571423</v>
      </c>
      <c r="E80" s="35">
        <f>SUM(P80,AD80,AF80,AH80,AJ80,AL80,AN80)</f>
        <v>45</v>
      </c>
      <c r="F80" s="36"/>
      <c r="H80" s="37"/>
      <c r="I80" s="38"/>
      <c r="J80" s="39"/>
      <c r="K80" s="40"/>
      <c r="P80" s="12">
        <v>24</v>
      </c>
      <c r="Q80" s="2">
        <v>4.4821428571428568</v>
      </c>
      <c r="AD80" s="1">
        <v>21</v>
      </c>
      <c r="AE80" s="2">
        <v>4.9285714285714288</v>
      </c>
    </row>
    <row r="81" spans="1:41" ht="15" customHeight="1">
      <c r="A81" s="32">
        <v>9</v>
      </c>
      <c r="B81" s="33" t="s">
        <v>128</v>
      </c>
      <c r="C81" s="33"/>
      <c r="D81" s="34">
        <f>AVERAGE(W81,AE81,AG81,AI81,AK81,AM81,AO81)</f>
        <v>4.8184523809523814</v>
      </c>
      <c r="E81" s="35">
        <f>SUM(V81,AD81,AF81,AH81,AJ81,AL81,AN81)</f>
        <v>39</v>
      </c>
      <c r="F81" s="36"/>
      <c r="H81" s="37"/>
      <c r="I81" s="38"/>
      <c r="J81" s="39"/>
      <c r="K81" s="40"/>
      <c r="V81" s="1">
        <v>15</v>
      </c>
      <c r="W81" s="2">
        <v>4.583333333333333</v>
      </c>
      <c r="AD81" s="1">
        <v>24</v>
      </c>
      <c r="AE81" s="2">
        <v>5.0535714285714288</v>
      </c>
    </row>
    <row r="82" spans="1:41" ht="15" customHeight="1">
      <c r="A82" s="32">
        <v>10</v>
      </c>
      <c r="B82" s="33" t="s">
        <v>248</v>
      </c>
      <c r="C82" s="33"/>
      <c r="D82" s="34">
        <f>AVERAGE(S82,U82,W82,Y82,AA82,AC82,AE82,AG82,AI82,AK82,AM82,AO82)</f>
        <v>7.0333333333333332</v>
      </c>
      <c r="E82" s="35">
        <f>SUM(R82,T82,V82,X82,Z82,AB82,AD82,AF82,AH82,AJ82,AL82,AN82)</f>
        <v>24</v>
      </c>
      <c r="F82" s="36"/>
      <c r="H82" s="37"/>
      <c r="I82" s="38"/>
      <c r="J82" s="39"/>
      <c r="K82" s="40"/>
      <c r="R82" s="1">
        <v>24</v>
      </c>
      <c r="S82" s="2">
        <v>7.0333333333333332</v>
      </c>
    </row>
    <row r="83" spans="1:41" ht="15" customHeight="1">
      <c r="A83" s="32"/>
      <c r="B83" s="33"/>
      <c r="C83" s="33"/>
      <c r="D83" s="34">
        <f t="shared" ref="D83" si="8">AVERAGE(G83,I83,K83,M83,O83,Q83,S83,U83,W83,Y83,AA83,AC83,AE83,AG83,AI83,AK83,AM83,AO83)</f>
        <v>0</v>
      </c>
      <c r="E83" s="35">
        <f t="shared" ref="E83" si="9">SUM(F83,H83,J83,L83,N83,P83,R83,T83,V83,X83,Z83,AB83,AD83,AF83,AH83,AJ83,AL83,AN83)</f>
        <v>0</v>
      </c>
      <c r="F83" s="36"/>
      <c r="G83" s="2">
        <v>0</v>
      </c>
      <c r="H83" s="37"/>
      <c r="I83" s="38"/>
      <c r="J83" s="39"/>
      <c r="K83" s="40"/>
    </row>
    <row r="84" spans="1:41" s="20" customFormat="1" ht="15" customHeight="1" thickBot="1">
      <c r="A84" s="42"/>
      <c r="C84" s="43"/>
      <c r="D84" s="44"/>
      <c r="E84" s="45"/>
      <c r="F84" s="46"/>
      <c r="G84" s="47"/>
      <c r="H84" s="48"/>
      <c r="I84" s="47"/>
      <c r="J84" s="49"/>
      <c r="K84" s="50"/>
      <c r="L84" s="22"/>
      <c r="M84" s="6"/>
      <c r="N84" s="5"/>
      <c r="O84" s="6"/>
      <c r="P84" s="22"/>
      <c r="Q84" s="6"/>
      <c r="R84" s="5"/>
      <c r="S84" s="6"/>
      <c r="T84" s="22"/>
      <c r="U84" s="6"/>
      <c r="V84" s="5"/>
      <c r="W84" s="6"/>
      <c r="X84" s="22"/>
      <c r="Y84" s="6"/>
      <c r="Z84" s="5"/>
      <c r="AA84" s="6"/>
      <c r="AB84" s="22"/>
      <c r="AC84" s="6"/>
      <c r="AD84" s="5"/>
      <c r="AE84" s="6"/>
      <c r="AF84" s="22"/>
      <c r="AG84" s="6"/>
      <c r="AH84" s="5"/>
      <c r="AI84" s="6"/>
      <c r="AJ84" s="22"/>
      <c r="AK84" s="6"/>
      <c r="AL84" s="5"/>
      <c r="AM84" s="6"/>
      <c r="AN84" s="22"/>
      <c r="AO84" s="23"/>
    </row>
    <row r="85" spans="1:41" s="31" customFormat="1" ht="15" customHeight="1" thickTop="1">
      <c r="A85" s="24" t="s">
        <v>5</v>
      </c>
      <c r="B85" s="25"/>
      <c r="C85" s="25"/>
      <c r="D85" s="26" t="s">
        <v>13</v>
      </c>
      <c r="E85" s="24" t="s">
        <v>1</v>
      </c>
      <c r="F85" s="24"/>
      <c r="G85" s="27"/>
      <c r="H85" s="24"/>
      <c r="I85" s="27"/>
      <c r="J85" s="28"/>
      <c r="K85" s="29"/>
      <c r="L85" s="7"/>
      <c r="M85" s="8"/>
      <c r="N85" s="7"/>
      <c r="O85" s="8"/>
      <c r="P85" s="7"/>
      <c r="Q85" s="8"/>
      <c r="R85" s="7"/>
      <c r="S85" s="8"/>
      <c r="T85" s="7"/>
      <c r="U85" s="8"/>
      <c r="V85" s="7"/>
      <c r="W85" s="8"/>
      <c r="X85" s="7"/>
      <c r="Y85" s="8"/>
      <c r="Z85" s="7"/>
      <c r="AA85" s="8"/>
      <c r="AB85" s="7"/>
      <c r="AC85" s="8"/>
      <c r="AD85" s="7"/>
      <c r="AE85" s="8"/>
      <c r="AF85" s="7"/>
      <c r="AG85" s="8"/>
      <c r="AH85" s="7"/>
      <c r="AI85" s="8"/>
      <c r="AJ85" s="7"/>
      <c r="AK85" s="8"/>
      <c r="AL85" s="7"/>
      <c r="AM85" s="8"/>
      <c r="AN85" s="7"/>
      <c r="AO85" s="30"/>
    </row>
    <row r="86" spans="1:41" ht="15" customHeight="1">
      <c r="A86" s="32">
        <v>1</v>
      </c>
      <c r="B86" s="33" t="s">
        <v>16</v>
      </c>
      <c r="C86" s="33"/>
      <c r="D86" s="34">
        <f>AVERAGE(M86,O86,U86,AE86,AG86)</f>
        <v>16.987738095238093</v>
      </c>
      <c r="E86" s="35">
        <f>SUM(L86,N86,T86,AD86,AF86)</f>
        <v>150</v>
      </c>
      <c r="F86" s="36">
        <v>27</v>
      </c>
      <c r="G86" s="38">
        <v>16.27</v>
      </c>
      <c r="H86" s="37">
        <v>30</v>
      </c>
      <c r="I86" s="38">
        <v>16.142857142857142</v>
      </c>
      <c r="J86" s="39">
        <v>30</v>
      </c>
      <c r="K86" s="40">
        <v>16.2</v>
      </c>
      <c r="L86" s="12">
        <v>30</v>
      </c>
      <c r="M86" s="2">
        <v>16.600000000000001</v>
      </c>
      <c r="N86" s="1">
        <v>30</v>
      </c>
      <c r="O86" s="2">
        <v>17.5625</v>
      </c>
      <c r="R86" s="1">
        <v>21</v>
      </c>
      <c r="S86" s="2">
        <v>14.666666666666666</v>
      </c>
      <c r="T86" s="12">
        <v>30</v>
      </c>
      <c r="U86" s="2">
        <v>16.600000000000001</v>
      </c>
      <c r="V86" s="1">
        <v>30</v>
      </c>
      <c r="W86" s="2">
        <v>16.2</v>
      </c>
      <c r="Z86" s="1">
        <v>27</v>
      </c>
      <c r="AA86" s="2">
        <v>16.142857142857142</v>
      </c>
      <c r="AD86" s="1">
        <v>30</v>
      </c>
      <c r="AE86" s="2">
        <v>17.642857142857142</v>
      </c>
      <c r="AF86" s="12">
        <v>30</v>
      </c>
      <c r="AG86" s="2">
        <v>16.533333333333335</v>
      </c>
    </row>
    <row r="87" spans="1:41" ht="15" customHeight="1">
      <c r="A87" s="32">
        <v>2</v>
      </c>
      <c r="B87" s="33" t="s">
        <v>66</v>
      </c>
      <c r="C87" s="33"/>
      <c r="D87" s="34">
        <f>AVERAGE(I87,K87,Q87,S87,AA87)</f>
        <v>16.146666666666665</v>
      </c>
      <c r="E87" s="35">
        <f>SUM(H87,J87,P87,R87,Z87)</f>
        <v>144</v>
      </c>
      <c r="F87" s="36"/>
      <c r="G87" s="38"/>
      <c r="H87" s="37">
        <v>27</v>
      </c>
      <c r="I87" s="38">
        <v>16.071428571428573</v>
      </c>
      <c r="J87" s="39">
        <v>27</v>
      </c>
      <c r="K87" s="40">
        <v>16</v>
      </c>
      <c r="L87" s="12">
        <v>24</v>
      </c>
      <c r="M87" s="2">
        <v>14</v>
      </c>
      <c r="N87" s="1">
        <v>21</v>
      </c>
      <c r="O87" s="2">
        <v>15</v>
      </c>
      <c r="P87" s="12">
        <v>30</v>
      </c>
      <c r="Q87" s="2">
        <v>16.785714285714285</v>
      </c>
      <c r="R87" s="1">
        <v>30</v>
      </c>
      <c r="S87" s="2">
        <v>15.733333333333333</v>
      </c>
      <c r="V87" s="1">
        <v>27</v>
      </c>
      <c r="W87" s="2">
        <v>15.8</v>
      </c>
      <c r="Z87" s="1">
        <v>30</v>
      </c>
      <c r="AA87" s="2">
        <v>16.142857142857142</v>
      </c>
    </row>
    <row r="88" spans="1:41" ht="15" customHeight="1">
      <c r="A88" s="32">
        <v>3</v>
      </c>
      <c r="B88" s="33" t="s">
        <v>17</v>
      </c>
      <c r="C88" s="33"/>
      <c r="D88" s="34">
        <f>AVERAGE(G88,I88,M88,O88,AG88)</f>
        <v>15.505238095238093</v>
      </c>
      <c r="E88" s="35">
        <f>SUM(F88,H88,L88,N88,AF88)</f>
        <v>135</v>
      </c>
      <c r="F88" s="36">
        <v>30</v>
      </c>
      <c r="G88" s="38">
        <v>16.399999999999999</v>
      </c>
      <c r="H88" s="37">
        <v>24</v>
      </c>
      <c r="I88" s="38">
        <v>15.142857142857142</v>
      </c>
      <c r="J88" s="39">
        <v>24</v>
      </c>
      <c r="K88" s="40">
        <v>14.733333333333333</v>
      </c>
      <c r="L88" s="12">
        <v>27</v>
      </c>
      <c r="M88" s="2">
        <v>15.866666666666667</v>
      </c>
      <c r="N88" s="1">
        <v>27</v>
      </c>
      <c r="O88" s="2">
        <v>17.25</v>
      </c>
      <c r="R88" s="1">
        <v>24</v>
      </c>
      <c r="S88" s="2">
        <v>15.066666666666666</v>
      </c>
      <c r="V88" s="1">
        <v>15</v>
      </c>
      <c r="W88" s="2">
        <v>13.533333333333333</v>
      </c>
      <c r="Z88" s="1">
        <v>21</v>
      </c>
      <c r="AA88" s="2">
        <v>14.785714285714286</v>
      </c>
      <c r="AF88" s="12">
        <v>27</v>
      </c>
      <c r="AG88" s="2">
        <v>12.866666666666667</v>
      </c>
    </row>
    <row r="89" spans="1:41" ht="15" customHeight="1">
      <c r="A89" s="32">
        <v>4</v>
      </c>
      <c r="B89" s="33" t="s">
        <v>109</v>
      </c>
      <c r="C89" s="33"/>
      <c r="D89" s="34">
        <f>AVERAGE(K89,U89,Y89,AC89,AE89)</f>
        <v>11.816476190476191</v>
      </c>
      <c r="E89" s="35">
        <f>SUM(J89,T89,X89,AB89,AD89)</f>
        <v>129</v>
      </c>
      <c r="F89" s="36"/>
      <c r="G89" s="38"/>
      <c r="H89" s="37"/>
      <c r="I89" s="38"/>
      <c r="J89" s="39">
        <v>21</v>
      </c>
      <c r="K89" s="40">
        <v>10.666666666666666</v>
      </c>
      <c r="L89" s="12">
        <v>12</v>
      </c>
      <c r="M89" s="2">
        <v>11.133333333333333</v>
      </c>
      <c r="N89" s="1">
        <v>15</v>
      </c>
      <c r="O89" s="2">
        <v>11.75</v>
      </c>
      <c r="P89" s="12">
        <v>24</v>
      </c>
      <c r="Q89" s="2">
        <v>10.285714285714286</v>
      </c>
      <c r="R89" s="1">
        <v>12</v>
      </c>
      <c r="S89" s="2">
        <v>10.133333333333333</v>
      </c>
      <c r="T89" s="12">
        <v>24</v>
      </c>
      <c r="U89" s="2">
        <v>12.4</v>
      </c>
      <c r="X89" s="12">
        <v>30</v>
      </c>
      <c r="Y89" s="2">
        <v>11.43</v>
      </c>
      <c r="Z89" s="1">
        <v>18</v>
      </c>
      <c r="AA89" s="2">
        <v>13.214285714285714</v>
      </c>
      <c r="AB89" s="12">
        <v>30</v>
      </c>
      <c r="AC89" s="2">
        <v>11.8</v>
      </c>
      <c r="AD89" s="1">
        <v>24</v>
      </c>
      <c r="AE89" s="2">
        <v>12.785714285714286</v>
      </c>
      <c r="AF89" s="12">
        <v>21</v>
      </c>
      <c r="AG89" s="2">
        <v>9.6</v>
      </c>
    </row>
    <row r="90" spans="1:41" ht="15" customHeight="1">
      <c r="A90" s="32">
        <v>5</v>
      </c>
      <c r="B90" s="33" t="s">
        <v>182</v>
      </c>
      <c r="C90" s="33"/>
      <c r="D90" s="34">
        <f>AVERAGE(M90,O90,S90,U90,W90,Y90,AA90,AC90,AE90,AG90,AI90,AK90,AM90,AO90)</f>
        <v>15.267499999999998</v>
      </c>
      <c r="E90" s="35">
        <f>SUM(L90,N90,R90,T90,V90,X90,Z90,AB90,AD90,AF90,AH90,AJ90,AL90,AN90)</f>
        <v>123</v>
      </c>
      <c r="F90" s="36"/>
      <c r="G90" s="38"/>
      <c r="H90" s="37"/>
      <c r="I90" s="38"/>
      <c r="J90" s="39"/>
      <c r="K90" s="40"/>
      <c r="L90" s="12">
        <v>21</v>
      </c>
      <c r="M90" s="2">
        <v>13.533333333333333</v>
      </c>
      <c r="N90" s="1">
        <v>24</v>
      </c>
      <c r="O90" s="2">
        <v>15.9375</v>
      </c>
      <c r="R90" s="1">
        <v>27</v>
      </c>
      <c r="S90" s="2">
        <v>15.6</v>
      </c>
      <c r="T90" s="12">
        <v>27</v>
      </c>
      <c r="U90" s="2">
        <v>15.533333333333333</v>
      </c>
      <c r="V90" s="1">
        <v>24</v>
      </c>
      <c r="W90" s="2">
        <v>15.733333333333333</v>
      </c>
    </row>
    <row r="91" spans="1:41" ht="15" customHeight="1">
      <c r="A91" s="32">
        <v>6</v>
      </c>
      <c r="B91" s="33" t="s">
        <v>194</v>
      </c>
      <c r="C91" s="33"/>
      <c r="D91" s="34">
        <f>AVERAGE(O91,Q91,S91,AA91,AE91,AG91,AI91,AK91,AM91,AO91)</f>
        <v>14.389761904761903</v>
      </c>
      <c r="E91" s="35">
        <f>SUM(N91,P91,R91,Z91,AD91,AF91,AH91,AJ91,AL91,AN91)</f>
        <v>114</v>
      </c>
      <c r="F91" s="36"/>
      <c r="G91" s="38"/>
      <c r="H91" s="37"/>
      <c r="I91" s="38"/>
      <c r="J91" s="39"/>
      <c r="K91" s="40"/>
      <c r="N91" s="1">
        <v>18</v>
      </c>
      <c r="O91" s="2">
        <v>12.625</v>
      </c>
      <c r="P91" s="12">
        <v>27</v>
      </c>
      <c r="Q91" s="2">
        <v>14.857142857142858</v>
      </c>
      <c r="R91" s="1">
        <v>18</v>
      </c>
      <c r="S91" s="2">
        <v>13.466666666666667</v>
      </c>
      <c r="Z91" s="1">
        <v>24</v>
      </c>
      <c r="AA91" s="2">
        <v>15.571428571428571</v>
      </c>
      <c r="AD91" s="1">
        <v>27</v>
      </c>
      <c r="AE91" s="2">
        <v>15.428571428571429</v>
      </c>
    </row>
    <row r="92" spans="1:41" ht="15" customHeight="1">
      <c r="A92" s="32">
        <v>7</v>
      </c>
      <c r="B92" s="33" t="s">
        <v>110</v>
      </c>
      <c r="C92" s="33"/>
      <c r="D92" s="34">
        <f>AVERAGE(M92,U92,W92,AE92,AG92)</f>
        <v>11.922857142857143</v>
      </c>
      <c r="E92" s="35">
        <f>SUM(,L92,T92,V92,AD92,AF92)</f>
        <v>102</v>
      </c>
      <c r="F92" s="36"/>
      <c r="G92" s="38"/>
      <c r="H92" s="37"/>
      <c r="I92" s="38"/>
      <c r="J92" s="39">
        <v>18</v>
      </c>
      <c r="K92" s="40">
        <v>8.8666666666666671</v>
      </c>
      <c r="L92" s="12">
        <v>18</v>
      </c>
      <c r="M92" s="2">
        <v>13.466666666666667</v>
      </c>
      <c r="R92" s="1">
        <v>15</v>
      </c>
      <c r="S92" s="2">
        <v>12.533333333333333</v>
      </c>
      <c r="T92" s="12">
        <v>21</v>
      </c>
      <c r="U92" s="2">
        <v>8.8000000000000007</v>
      </c>
      <c r="V92" s="1">
        <v>18</v>
      </c>
      <c r="W92" s="2">
        <v>13.733333333333333</v>
      </c>
      <c r="Z92" s="1">
        <v>15</v>
      </c>
      <c r="AA92" s="2">
        <v>12.357142857142858</v>
      </c>
      <c r="AD92" s="1">
        <v>21</v>
      </c>
      <c r="AE92" s="2">
        <v>12.214285714285714</v>
      </c>
      <c r="AF92" s="12">
        <v>24</v>
      </c>
      <c r="AG92" s="2">
        <v>11.4</v>
      </c>
    </row>
    <row r="93" spans="1:41" ht="15" customHeight="1">
      <c r="A93" s="32">
        <v>8</v>
      </c>
      <c r="B93" s="33" t="s">
        <v>18</v>
      </c>
      <c r="C93" s="33"/>
      <c r="D93" s="34">
        <f>AVERAGE(G93,M93,W93,Y93,AA93,AC93,AE93,AG93,AI93,AK93,AM93,AO93)</f>
        <v>13.844444444444443</v>
      </c>
      <c r="E93" s="35">
        <f>SUM(F93,L93,V93,X93,Z93,AB93,AD93,AF93,AH93,AJ93,AL93,AN93)</f>
        <v>60</v>
      </c>
      <c r="F93" s="36">
        <v>24</v>
      </c>
      <c r="G93" s="38">
        <v>14</v>
      </c>
      <c r="H93" s="37"/>
      <c r="I93" s="38"/>
      <c r="J93" s="39"/>
      <c r="K93" s="40"/>
      <c r="L93" s="12">
        <v>15</v>
      </c>
      <c r="M93" s="2">
        <v>12.666666666666666</v>
      </c>
      <c r="V93" s="1">
        <v>21</v>
      </c>
      <c r="W93" s="2">
        <v>14.866666666666667</v>
      </c>
    </row>
    <row r="94" spans="1:41" ht="15" customHeight="1">
      <c r="A94" s="32"/>
      <c r="B94" s="33"/>
      <c r="C94" s="33"/>
      <c r="D94" s="34">
        <f t="shared" ref="D94" si="10">AVERAGE(G94,I94,K94,M94,O94,Q94,S94,U94,W94,Y94,AA94,AC94,AE94,AG94,AI94,AK94,AM94,AO94)</f>
        <v>0</v>
      </c>
      <c r="E94" s="35">
        <f t="shared" ref="E94" si="11">SUM(F94,H94,J94,L94,N94,P94,R94,T94,V94,X94,Z94,AB94,AD94,AF94,AH94,AJ94,AL94,AN94)</f>
        <v>0</v>
      </c>
      <c r="F94" s="36"/>
      <c r="G94" s="2">
        <v>0</v>
      </c>
      <c r="H94" s="37"/>
      <c r="I94" s="38"/>
      <c r="J94" s="39"/>
      <c r="K94" s="40"/>
    </row>
    <row r="95" spans="1:41" s="20" customFormat="1" ht="15" customHeight="1" thickBot="1">
      <c r="A95" s="42"/>
      <c r="B95" s="43"/>
      <c r="C95" s="43"/>
      <c r="D95" s="44"/>
      <c r="E95" s="45"/>
      <c r="F95" s="46"/>
      <c r="G95" s="47"/>
      <c r="H95" s="48"/>
      <c r="I95" s="47"/>
      <c r="J95" s="49"/>
      <c r="K95" s="50"/>
      <c r="L95" s="22"/>
      <c r="M95" s="6"/>
      <c r="N95" s="5"/>
      <c r="O95" s="6"/>
      <c r="P95" s="22"/>
      <c r="Q95" s="6"/>
      <c r="R95" s="5"/>
      <c r="S95" s="6"/>
      <c r="T95" s="22"/>
      <c r="U95" s="6"/>
      <c r="V95" s="5"/>
      <c r="W95" s="6"/>
      <c r="X95" s="22"/>
      <c r="Y95" s="6"/>
      <c r="Z95" s="5"/>
      <c r="AA95" s="6"/>
      <c r="AB95" s="22"/>
      <c r="AC95" s="6"/>
      <c r="AD95" s="5"/>
      <c r="AE95" s="6"/>
      <c r="AF95" s="22"/>
      <c r="AG95" s="6"/>
      <c r="AH95" s="5"/>
      <c r="AI95" s="6"/>
      <c r="AJ95" s="22"/>
      <c r="AK95" s="6"/>
      <c r="AL95" s="5"/>
      <c r="AM95" s="6"/>
      <c r="AN95" s="22"/>
      <c r="AO95" s="23"/>
    </row>
    <row r="96" spans="1:41" s="31" customFormat="1" ht="15" customHeight="1" thickTop="1">
      <c r="A96" s="24" t="s">
        <v>6</v>
      </c>
      <c r="B96" s="25" t="s">
        <v>7</v>
      </c>
      <c r="C96" s="25"/>
      <c r="D96" s="26" t="s">
        <v>13</v>
      </c>
      <c r="E96" s="24" t="s">
        <v>1</v>
      </c>
      <c r="F96" s="24"/>
      <c r="G96" s="27"/>
      <c r="H96" s="24"/>
      <c r="I96" s="27"/>
      <c r="J96" s="28"/>
      <c r="K96" s="29"/>
      <c r="L96" s="7"/>
      <c r="M96" s="8"/>
      <c r="N96" s="7"/>
      <c r="O96" s="8"/>
      <c r="P96" s="7"/>
      <c r="Q96" s="8"/>
      <c r="R96" s="7"/>
      <c r="S96" s="8"/>
      <c r="T96" s="7"/>
      <c r="U96" s="8"/>
      <c r="V96" s="7"/>
      <c r="W96" s="8"/>
      <c r="X96" s="7"/>
      <c r="Y96" s="8"/>
      <c r="Z96" s="7"/>
      <c r="AA96" s="8"/>
      <c r="AB96" s="7"/>
      <c r="AC96" s="8"/>
      <c r="AD96" s="7"/>
      <c r="AE96" s="8"/>
      <c r="AF96" s="7"/>
      <c r="AG96" s="8"/>
      <c r="AH96" s="7"/>
      <c r="AI96" s="8"/>
      <c r="AJ96" s="7"/>
      <c r="AK96" s="8"/>
      <c r="AL96" s="7"/>
      <c r="AM96" s="8"/>
      <c r="AN96" s="7"/>
      <c r="AO96" s="30"/>
    </row>
    <row r="97" spans="1:33" ht="15" customHeight="1">
      <c r="A97" s="32">
        <v>1</v>
      </c>
      <c r="B97" s="33" t="s">
        <v>32</v>
      </c>
      <c r="C97" s="33"/>
      <c r="D97" s="34">
        <f>AVERAGE(G97,K97,Q97,AA97,AE97)</f>
        <v>7.2590000000000003</v>
      </c>
      <c r="E97" s="35">
        <f>SUM(F97,J97,P97,Z97,AD97)</f>
        <v>150</v>
      </c>
      <c r="F97" s="36">
        <v>30</v>
      </c>
      <c r="G97" s="38">
        <v>7.42</v>
      </c>
      <c r="H97" s="37">
        <v>30</v>
      </c>
      <c r="I97" s="38">
        <v>6.8571428571428568</v>
      </c>
      <c r="J97" s="39">
        <v>30</v>
      </c>
      <c r="K97" s="40">
        <v>7.25</v>
      </c>
      <c r="N97" s="1">
        <v>27</v>
      </c>
      <c r="O97" s="2">
        <v>6.828125</v>
      </c>
      <c r="P97" s="12">
        <v>30</v>
      </c>
      <c r="Q97" s="2">
        <v>6.875</v>
      </c>
      <c r="R97" s="1">
        <v>24</v>
      </c>
      <c r="S97" s="2">
        <v>6.3166666666666664</v>
      </c>
      <c r="T97" s="12">
        <v>27</v>
      </c>
      <c r="U97" s="2">
        <v>6.7</v>
      </c>
      <c r="Z97" s="1">
        <v>30</v>
      </c>
      <c r="AA97" s="2">
        <v>7.8392857142857144</v>
      </c>
      <c r="AB97" s="12">
        <v>21</v>
      </c>
      <c r="AC97" s="2">
        <v>5.65</v>
      </c>
      <c r="AD97" s="1">
        <v>30</v>
      </c>
      <c r="AE97" s="2">
        <v>6.9107142857142856</v>
      </c>
      <c r="AF97" s="12">
        <v>27</v>
      </c>
      <c r="AG97" s="2">
        <v>6.3166666666666664</v>
      </c>
    </row>
    <row r="98" spans="1:33" ht="15" customHeight="1">
      <c r="A98" s="32">
        <v>2</v>
      </c>
      <c r="B98" s="33" t="s">
        <v>67</v>
      </c>
      <c r="C98" s="33"/>
      <c r="D98" s="34">
        <f>AVERAGE(I98,M98,S98,U98,AG98)</f>
        <v>6.4742857142857151</v>
      </c>
      <c r="E98" s="35">
        <f>SUM(H98,L98,R98,T98,AF98)</f>
        <v>144</v>
      </c>
      <c r="F98" s="36"/>
      <c r="G98" s="38"/>
      <c r="H98" s="37">
        <v>27</v>
      </c>
      <c r="I98" s="38">
        <v>6.5714285714285712</v>
      </c>
      <c r="J98" s="39">
        <v>27</v>
      </c>
      <c r="K98" s="40">
        <v>6.0666666666666664</v>
      </c>
      <c r="L98" s="12">
        <v>30</v>
      </c>
      <c r="M98" s="2">
        <v>5.7</v>
      </c>
      <c r="N98" s="1">
        <v>24</v>
      </c>
      <c r="O98" s="2">
        <v>6.375</v>
      </c>
      <c r="P98" s="12">
        <v>24</v>
      </c>
      <c r="Q98" s="2">
        <v>5.8571428571428568</v>
      </c>
      <c r="R98" s="1">
        <v>27</v>
      </c>
      <c r="S98" s="2">
        <v>6.5666666666666664</v>
      </c>
      <c r="T98" s="12">
        <v>30</v>
      </c>
      <c r="U98" s="2">
        <v>6.7833333333333332</v>
      </c>
      <c r="AB98" s="12">
        <v>15</v>
      </c>
      <c r="AC98" s="2">
        <v>5.5</v>
      </c>
      <c r="AD98" s="1">
        <v>24</v>
      </c>
      <c r="AE98" s="2">
        <v>6.0714285714285712</v>
      </c>
      <c r="AF98" s="12">
        <v>30</v>
      </c>
      <c r="AG98" s="2">
        <v>6.75</v>
      </c>
    </row>
    <row r="99" spans="1:33" ht="15" customHeight="1">
      <c r="A99" s="32">
        <v>3</v>
      </c>
      <c r="B99" s="33" t="s">
        <v>68</v>
      </c>
      <c r="C99" s="33"/>
      <c r="D99" s="34">
        <f>AVERAGE(M99,Q99,W99,AA99,AE99)</f>
        <v>6.1976190476190478</v>
      </c>
      <c r="E99" s="35">
        <f>SUM(L99,P99,V99,Z99,AD99)</f>
        <v>132</v>
      </c>
      <c r="F99" s="36"/>
      <c r="G99" s="38"/>
      <c r="H99" s="37">
        <v>21</v>
      </c>
      <c r="I99" s="38">
        <v>5.2857142857142856</v>
      </c>
      <c r="J99" s="39">
        <v>18</v>
      </c>
      <c r="K99" s="40">
        <v>5.416666666666667</v>
      </c>
      <c r="L99" s="12">
        <v>27</v>
      </c>
      <c r="M99" s="2">
        <v>5.2</v>
      </c>
      <c r="N99" s="1">
        <v>18</v>
      </c>
      <c r="O99" s="2">
        <v>5.984375</v>
      </c>
      <c r="P99" s="12">
        <v>27</v>
      </c>
      <c r="Q99" s="2">
        <v>6.1428571428571432</v>
      </c>
      <c r="V99" s="1">
        <v>27</v>
      </c>
      <c r="W99" s="2">
        <v>6.9666666666666668</v>
      </c>
      <c r="Z99" s="1">
        <v>24</v>
      </c>
      <c r="AA99" s="2">
        <v>6.5714285714285712</v>
      </c>
      <c r="AB99" s="12">
        <v>24</v>
      </c>
      <c r="AC99" s="2">
        <v>5.666666666666667</v>
      </c>
      <c r="AD99" s="1">
        <v>27</v>
      </c>
      <c r="AE99" s="2">
        <v>6.1071428571428568</v>
      </c>
    </row>
    <row r="100" spans="1:33" ht="15" customHeight="1">
      <c r="A100" s="32">
        <v>4</v>
      </c>
      <c r="B100" s="33" t="s">
        <v>33</v>
      </c>
      <c r="C100" s="33"/>
      <c r="D100" s="34">
        <f>AVERAGE(G100,I100,M100,U100,W100)</f>
        <v>5.6066190476190467</v>
      </c>
      <c r="E100" s="35">
        <f>SUM(F100,H100,L100,T100,V100)</f>
        <v>117</v>
      </c>
      <c r="F100" s="36">
        <v>27</v>
      </c>
      <c r="G100" s="38">
        <v>5.87</v>
      </c>
      <c r="H100" s="37">
        <v>24</v>
      </c>
      <c r="I100" s="38">
        <v>5.6964285714285712</v>
      </c>
      <c r="J100" s="39">
        <v>15</v>
      </c>
      <c r="K100" s="40">
        <v>5.25</v>
      </c>
      <c r="L100" s="12">
        <v>24</v>
      </c>
      <c r="M100" s="2">
        <v>5.2</v>
      </c>
      <c r="N100" s="1">
        <v>15</v>
      </c>
      <c r="O100" s="2">
        <v>5.875</v>
      </c>
      <c r="P100" s="12">
        <v>12</v>
      </c>
      <c r="Q100" s="2">
        <v>5.0714285714285712</v>
      </c>
      <c r="R100" s="1">
        <v>21</v>
      </c>
      <c r="S100" s="2">
        <v>4.75</v>
      </c>
      <c r="T100" s="12">
        <v>21</v>
      </c>
      <c r="U100" s="2">
        <v>5.2</v>
      </c>
      <c r="V100" s="1">
        <v>21</v>
      </c>
      <c r="W100" s="2">
        <v>6.0666666666666664</v>
      </c>
      <c r="Z100" s="1">
        <v>12</v>
      </c>
      <c r="AA100" s="2">
        <v>4.75</v>
      </c>
      <c r="AB100" s="12">
        <v>12</v>
      </c>
      <c r="AC100" s="2">
        <v>4.3666666666666663</v>
      </c>
      <c r="AD100" s="1">
        <v>15</v>
      </c>
      <c r="AE100" s="2">
        <v>4.8214285714285712</v>
      </c>
      <c r="AF100" s="12">
        <v>18</v>
      </c>
      <c r="AG100" s="2">
        <v>4.3499999999999996</v>
      </c>
    </row>
    <row r="101" spans="1:33" ht="15" customHeight="1">
      <c r="A101" s="32">
        <v>5</v>
      </c>
      <c r="B101" s="33" t="s">
        <v>148</v>
      </c>
      <c r="C101" s="33"/>
      <c r="D101" s="34">
        <f>AVERAGE(K101,O101,W101,AA101,AC101)</f>
        <v>6.0822321428571424</v>
      </c>
      <c r="E101" s="35">
        <f>SUM(J101,N101,V101,Z101,AB101)</f>
        <v>111</v>
      </c>
      <c r="F101" s="36"/>
      <c r="G101" s="38"/>
      <c r="H101" s="37"/>
      <c r="I101" s="38"/>
      <c r="J101" s="39">
        <v>21</v>
      </c>
      <c r="K101" s="40">
        <v>5.55</v>
      </c>
      <c r="N101" s="1">
        <v>21</v>
      </c>
      <c r="O101" s="2">
        <v>6.171875</v>
      </c>
      <c r="V101" s="1">
        <v>24</v>
      </c>
      <c r="W101" s="2">
        <v>6.3166666666666664</v>
      </c>
      <c r="Z101" s="1">
        <v>27</v>
      </c>
      <c r="AA101" s="2">
        <v>6.8392857142857144</v>
      </c>
      <c r="AB101" s="12">
        <v>18</v>
      </c>
      <c r="AC101" s="2">
        <v>5.5333333333333332</v>
      </c>
    </row>
    <row r="102" spans="1:33" ht="15" customHeight="1">
      <c r="A102" s="32">
        <v>6</v>
      </c>
      <c r="B102" s="33" t="s">
        <v>149</v>
      </c>
      <c r="C102" s="33"/>
      <c r="D102" s="34">
        <f>AVERAGE(M102,S102,U102,AA102,AG102)</f>
        <v>4.5138095238095239</v>
      </c>
      <c r="E102" s="35">
        <f>SUM(L102,R102,T102,Z102,AF102)</f>
        <v>93</v>
      </c>
      <c r="F102" s="36"/>
      <c r="G102" s="38"/>
      <c r="H102" s="37"/>
      <c r="I102" s="38"/>
      <c r="J102" s="39">
        <v>12</v>
      </c>
      <c r="K102" s="40">
        <v>4.2166666666666668</v>
      </c>
      <c r="L102" s="12">
        <v>21</v>
      </c>
      <c r="M102" s="2">
        <v>4.3666666666666663</v>
      </c>
      <c r="N102" s="1">
        <v>9</v>
      </c>
      <c r="O102" s="2">
        <v>5.125</v>
      </c>
      <c r="P102" s="12">
        <v>6</v>
      </c>
      <c r="Q102" s="2">
        <v>4.2321428571428568</v>
      </c>
      <c r="R102" s="1">
        <v>18</v>
      </c>
      <c r="S102" s="2">
        <v>4.416666666666667</v>
      </c>
      <c r="T102" s="12">
        <v>18</v>
      </c>
      <c r="U102" s="2">
        <v>4.3166666666666664</v>
      </c>
      <c r="V102" s="1">
        <v>15</v>
      </c>
      <c r="W102" s="2">
        <v>4.7166666666666668</v>
      </c>
      <c r="Z102" s="1">
        <v>15</v>
      </c>
      <c r="AA102" s="2">
        <v>4.7857142857142856</v>
      </c>
      <c r="AB102" s="12">
        <v>9</v>
      </c>
      <c r="AC102" s="2">
        <v>4.2833333333333332</v>
      </c>
      <c r="AF102" s="12">
        <v>21</v>
      </c>
      <c r="AG102" s="2">
        <v>4.6833333333333336</v>
      </c>
    </row>
    <row r="103" spans="1:33" ht="15" customHeight="1">
      <c r="A103" s="32">
        <v>7</v>
      </c>
      <c r="B103" s="33" t="s">
        <v>195</v>
      </c>
      <c r="C103" s="33"/>
      <c r="D103" s="34">
        <f>AVERAGE(O103,W103,AC103)</f>
        <v>6.785763888888888</v>
      </c>
      <c r="E103" s="35">
        <f>SUM(N103,V103,AB103)</f>
        <v>87</v>
      </c>
      <c r="F103" s="36"/>
      <c r="G103" s="38"/>
      <c r="H103" s="37"/>
      <c r="I103" s="38"/>
      <c r="J103" s="39"/>
      <c r="K103" s="40"/>
      <c r="N103" s="1">
        <v>30</v>
      </c>
      <c r="O103" s="2">
        <v>6.890625</v>
      </c>
      <c r="V103" s="1">
        <v>30</v>
      </c>
      <c r="W103" s="2">
        <v>7.333333333333333</v>
      </c>
      <c r="AB103" s="12">
        <v>27</v>
      </c>
      <c r="AC103" s="2">
        <v>6.1333333333333337</v>
      </c>
    </row>
    <row r="104" spans="1:33" ht="15" customHeight="1">
      <c r="A104" s="32">
        <v>8</v>
      </c>
      <c r="B104" s="33" t="s">
        <v>147</v>
      </c>
      <c r="C104" s="33"/>
      <c r="D104" s="34">
        <f>AVERAGE(K104,O104,Q104,AE104,AG104,AI104,AK104,AM104,AO104)</f>
        <v>5.0977678571428573</v>
      </c>
      <c r="E104" s="35">
        <f>SUM(J104,N104,P104,AD104,AF104,AH104,AJ104,AL104,AN104)</f>
        <v>63</v>
      </c>
      <c r="F104" s="36"/>
      <c r="G104" s="38"/>
      <c r="H104" s="37"/>
      <c r="I104" s="38"/>
      <c r="J104" s="39">
        <v>24</v>
      </c>
      <c r="K104" s="40">
        <v>5.65</v>
      </c>
      <c r="N104" s="1">
        <v>6</v>
      </c>
      <c r="O104" s="2">
        <v>4.8125</v>
      </c>
      <c r="P104" s="12">
        <v>21</v>
      </c>
      <c r="Q104" s="2">
        <v>5.5</v>
      </c>
      <c r="AD104" s="1">
        <v>12</v>
      </c>
      <c r="AE104" s="2">
        <v>4.4285714285714288</v>
      </c>
    </row>
    <row r="105" spans="1:33" ht="15" customHeight="1">
      <c r="A105" s="32">
        <v>9</v>
      </c>
      <c r="B105" s="33" t="s">
        <v>260</v>
      </c>
      <c r="C105" s="33"/>
      <c r="D105" s="34">
        <f>AVERAGE(S105,Y105,AA105,AC105,AE105,AG105,AI105,AK105,AM105,AO105)</f>
        <v>6.3166666666666664</v>
      </c>
      <c r="E105" s="35">
        <f>SUM(R105,X105,Z105,AB105,AD105,AF105,AH105,AJ105,AL105,AN105)</f>
        <v>54</v>
      </c>
      <c r="F105" s="36"/>
      <c r="G105" s="38"/>
      <c r="H105" s="37"/>
      <c r="I105" s="38"/>
      <c r="J105" s="39"/>
      <c r="K105" s="40"/>
      <c r="R105" s="1">
        <v>30</v>
      </c>
      <c r="S105" s="2">
        <v>6.6833333333333336</v>
      </c>
      <c r="X105" s="12">
        <v>24</v>
      </c>
      <c r="Y105" s="2">
        <v>5.95</v>
      </c>
    </row>
    <row r="106" spans="1:33" ht="15" customHeight="1">
      <c r="A106" s="32">
        <v>10</v>
      </c>
      <c r="B106" s="33" t="s">
        <v>196</v>
      </c>
      <c r="C106" s="33"/>
      <c r="D106" s="34">
        <f>AVERAGE(O106,Q106,W106,Y106,AA106,AC106,AE106,AG106,AI106,AK106,AM106,AO106)</f>
        <v>5.2826388888888891</v>
      </c>
      <c r="E106" s="35">
        <f>SUM(N106,P106,V106,X106,Z106,AB106,AD106,AF106,AH106,AJ106,AL106,AN106)</f>
        <v>48</v>
      </c>
      <c r="F106" s="36"/>
      <c r="G106" s="38"/>
      <c r="H106" s="37"/>
      <c r="I106" s="38"/>
      <c r="J106" s="39"/>
      <c r="K106" s="40"/>
      <c r="N106" s="1">
        <v>12</v>
      </c>
      <c r="O106" s="2">
        <v>5.15625</v>
      </c>
      <c r="P106" s="12">
        <v>18</v>
      </c>
      <c r="Q106" s="2">
        <v>5.375</v>
      </c>
      <c r="V106" s="1">
        <v>18</v>
      </c>
      <c r="W106" s="2">
        <v>5.3166666666666664</v>
      </c>
    </row>
    <row r="107" spans="1:33" ht="15" customHeight="1">
      <c r="A107" s="32">
        <v>11</v>
      </c>
      <c r="B107" s="33" t="s">
        <v>19</v>
      </c>
      <c r="C107" s="33"/>
      <c r="D107" s="34">
        <f>AVERAGE(S107,W107,AA107,AC107,AE107,AG107,AI107,AK107,AM107,AO107)</f>
        <v>4.1297619047619047</v>
      </c>
      <c r="E107" s="35">
        <f>SUM(R107,V107,Z107,AB107,AD107,AF107,AH107,AJ107,AL107,AN107)</f>
        <v>48</v>
      </c>
      <c r="F107" s="36"/>
      <c r="G107" s="38"/>
      <c r="H107" s="37"/>
      <c r="I107" s="38"/>
      <c r="J107" s="39"/>
      <c r="K107" s="40"/>
      <c r="R107" s="1">
        <v>12</v>
      </c>
      <c r="S107" s="2">
        <v>3.55</v>
      </c>
      <c r="V107" s="1">
        <v>12</v>
      </c>
      <c r="W107" s="2">
        <v>4.2</v>
      </c>
      <c r="Z107" s="1">
        <v>18</v>
      </c>
      <c r="AA107" s="2">
        <v>5.0357142857142856</v>
      </c>
      <c r="AB107" s="12">
        <v>6</v>
      </c>
      <c r="AC107" s="2">
        <v>3.7333333333333334</v>
      </c>
    </row>
    <row r="108" spans="1:33" ht="15" customHeight="1">
      <c r="A108" s="32">
        <v>12</v>
      </c>
      <c r="B108" s="33" t="s">
        <v>139</v>
      </c>
      <c r="C108" s="33"/>
      <c r="D108" s="34">
        <f>AVERAGE(AE108,AG108)</f>
        <v>5.3809523809523814</v>
      </c>
      <c r="E108" s="35">
        <f>SUM(AD108,AF108)</f>
        <v>45</v>
      </c>
      <c r="F108" s="36"/>
      <c r="G108" s="38"/>
      <c r="H108" s="37"/>
      <c r="I108" s="38"/>
      <c r="J108" s="39"/>
      <c r="K108" s="40"/>
      <c r="AD108" s="1">
        <v>21</v>
      </c>
      <c r="AE108" s="2">
        <v>5.6785714285714288</v>
      </c>
      <c r="AF108" s="12">
        <v>24</v>
      </c>
      <c r="AG108" s="2">
        <v>5.083333333333333</v>
      </c>
    </row>
    <row r="109" spans="1:33" ht="15" customHeight="1">
      <c r="A109" s="32">
        <v>13</v>
      </c>
      <c r="B109" s="33" t="s">
        <v>150</v>
      </c>
      <c r="C109" s="33"/>
      <c r="D109" s="34">
        <f>AVERAGE(K109,U109,AC109,AG109)</f>
        <v>3.0083333333333333</v>
      </c>
      <c r="E109" s="35">
        <f>SUM(J109,T109,AB109,AF109)</f>
        <v>42</v>
      </c>
      <c r="F109" s="36"/>
      <c r="G109" s="38"/>
      <c r="H109" s="37"/>
      <c r="I109" s="38"/>
      <c r="J109" s="39">
        <v>9</v>
      </c>
      <c r="K109" s="40">
        <v>2.9</v>
      </c>
      <c r="T109" s="12">
        <v>15</v>
      </c>
      <c r="U109" s="2">
        <v>2.8333333333333335</v>
      </c>
      <c r="AB109" s="12">
        <v>3</v>
      </c>
      <c r="AC109" s="2">
        <v>2.2166666666666668</v>
      </c>
      <c r="AF109" s="12">
        <v>15</v>
      </c>
      <c r="AG109" s="2">
        <v>4.083333333333333</v>
      </c>
    </row>
    <row r="110" spans="1:33" ht="15" customHeight="1">
      <c r="A110" s="32">
        <v>14</v>
      </c>
      <c r="B110" s="33" t="s">
        <v>330</v>
      </c>
      <c r="C110" s="33"/>
      <c r="D110" s="34">
        <f>AVERAGE(Y110,AA110,AC110,AE110,AG110,AI110,AK110,AM110,AO110)</f>
        <v>7.64</v>
      </c>
      <c r="E110" s="35">
        <f>SUM(X110,Z110,AB110,AD110,AF110,AH110,AJ110,AL110,AN110)</f>
        <v>30</v>
      </c>
      <c r="F110" s="36"/>
      <c r="G110" s="38"/>
      <c r="H110" s="37"/>
      <c r="I110" s="38"/>
      <c r="J110" s="39"/>
      <c r="K110" s="40"/>
      <c r="X110" s="12">
        <v>30</v>
      </c>
      <c r="Y110" s="2">
        <v>7.64</v>
      </c>
    </row>
    <row r="111" spans="1:33" ht="15" customHeight="1">
      <c r="A111" s="32">
        <v>15</v>
      </c>
      <c r="B111" s="33" t="s">
        <v>367</v>
      </c>
      <c r="C111" s="33"/>
      <c r="D111" s="34">
        <f>AVERAGE(AC111,AE111,AG111,AI111,AK111,AM111,AO111)</f>
        <v>6.2166666666666668</v>
      </c>
      <c r="E111" s="35">
        <f>SUM(AB111,AD111,AF111,AH111,AJ111,AL111,AN111)</f>
        <v>30</v>
      </c>
      <c r="F111" s="36"/>
      <c r="G111" s="38"/>
      <c r="H111" s="37"/>
      <c r="I111" s="38"/>
      <c r="J111" s="39"/>
      <c r="K111" s="40"/>
      <c r="AB111" s="12">
        <v>30</v>
      </c>
      <c r="AC111" s="2">
        <v>6.2166666666666668</v>
      </c>
    </row>
    <row r="112" spans="1:33" ht="15" customHeight="1">
      <c r="A112" s="32">
        <v>16</v>
      </c>
      <c r="B112" s="33" t="s">
        <v>331</v>
      </c>
      <c r="C112" s="33"/>
      <c r="D112" s="34">
        <f>AVERAGE(Y112,AA112,AC112,AE112,AG112,AI112,AK112,AM112,AO112)</f>
        <v>6.21</v>
      </c>
      <c r="E112" s="35">
        <f>SUM(X112,Z112,AB112,AD112,AF112,AH112,AJ112,AL112,AN112)</f>
        <v>27</v>
      </c>
      <c r="F112" s="36"/>
      <c r="G112" s="38"/>
      <c r="H112" s="37"/>
      <c r="I112" s="38"/>
      <c r="J112" s="39"/>
      <c r="K112" s="40"/>
      <c r="X112" s="12">
        <v>27</v>
      </c>
      <c r="Y112" s="2">
        <v>6.21</v>
      </c>
    </row>
    <row r="113" spans="1:41" ht="15" customHeight="1">
      <c r="A113" s="32">
        <v>17</v>
      </c>
      <c r="B113" s="33" t="s">
        <v>124</v>
      </c>
      <c r="C113" s="33"/>
      <c r="D113" s="34">
        <f>AVERAGE(O113,Q113,S113,U113,W113,Y113,AA113,AC113,AE113,AG113,AI113,AK113,AM113,AO113)</f>
        <v>4.4200892857142859</v>
      </c>
      <c r="E113" s="35">
        <f>SUM(N113,P113,R113,T113,V113,X113,Z113,AB113,AD113,AF113,AH113,AJ113,AL113,AN113)</f>
        <v>27</v>
      </c>
      <c r="F113" s="36"/>
      <c r="G113" s="38"/>
      <c r="H113" s="37"/>
      <c r="I113" s="38"/>
      <c r="J113" s="39"/>
      <c r="K113" s="40"/>
      <c r="N113" s="1">
        <v>3</v>
      </c>
      <c r="O113" s="2">
        <v>4.203125</v>
      </c>
      <c r="P113" s="12">
        <v>9</v>
      </c>
      <c r="Q113" s="2">
        <v>4.8571428571428568</v>
      </c>
      <c r="R113" s="1">
        <v>15</v>
      </c>
      <c r="S113" s="2">
        <v>4.2</v>
      </c>
    </row>
    <row r="114" spans="1:41" ht="15" customHeight="1">
      <c r="A114" s="32">
        <v>18</v>
      </c>
      <c r="B114" s="33" t="s">
        <v>295</v>
      </c>
      <c r="C114" s="33"/>
      <c r="D114" s="34">
        <f>AVERAGE(U114,W114,Y114,AA114,AC114,AE114,AG114,AI114,AK114,AM114,AO114)</f>
        <v>6.6333333333333337</v>
      </c>
      <c r="E114" s="35">
        <f>SUM(T114,V114,X114,Z114,AB114,AD114,AF114,AH114,AJ114,AL114,AN114)</f>
        <v>24</v>
      </c>
      <c r="F114" s="36"/>
      <c r="G114" s="38"/>
      <c r="H114" s="37"/>
      <c r="I114" s="38"/>
      <c r="J114" s="39"/>
      <c r="K114" s="40"/>
      <c r="T114" s="12">
        <v>24</v>
      </c>
      <c r="U114" s="2">
        <v>6.6333333333333337</v>
      </c>
    </row>
    <row r="115" spans="1:41" ht="15" customHeight="1">
      <c r="A115" s="32">
        <v>19</v>
      </c>
      <c r="B115" s="33" t="s">
        <v>230</v>
      </c>
      <c r="C115" s="33"/>
      <c r="D115" s="34">
        <f>AVERAGE(Q115,AE115,AG115,AI115,AK115,AM115,AO115)</f>
        <v>4.5357142857142856</v>
      </c>
      <c r="E115" s="35">
        <f>SUM(P115,AD115,AF115,AH115,AJ115,AL115,AN115)</f>
        <v>24</v>
      </c>
      <c r="F115" s="36"/>
      <c r="G115" s="38"/>
      <c r="H115" s="37"/>
      <c r="I115" s="38"/>
      <c r="J115" s="39"/>
      <c r="K115" s="40"/>
      <c r="P115" s="12">
        <v>15</v>
      </c>
      <c r="Q115" s="2">
        <v>5.0714285714285712</v>
      </c>
      <c r="AD115" s="1">
        <v>9</v>
      </c>
      <c r="AE115" s="2">
        <v>4</v>
      </c>
    </row>
    <row r="116" spans="1:41" ht="15" customHeight="1">
      <c r="A116" s="32">
        <v>20</v>
      </c>
      <c r="B116" s="33" t="s">
        <v>41</v>
      </c>
      <c r="C116" s="33"/>
      <c r="D116" s="34">
        <f>AVERAGE(G116,U116,W116,Y116,AA116,AC116,AE116,AG116,AI116,AK116,AM116,AO116)</f>
        <v>3</v>
      </c>
      <c r="E116" s="35">
        <f>SUM(F116,T116,V116,X116,Z116,AB116,AD116,AF116,AH116,AJ116,AL116,AN116)</f>
        <v>24</v>
      </c>
      <c r="F116" s="36">
        <v>24</v>
      </c>
      <c r="G116" s="38">
        <v>3</v>
      </c>
      <c r="H116" s="37"/>
      <c r="I116" s="38"/>
      <c r="J116" s="39"/>
      <c r="K116" s="40"/>
    </row>
    <row r="117" spans="1:41" ht="15" customHeight="1">
      <c r="A117" s="32">
        <v>21</v>
      </c>
      <c r="B117" s="33" t="s">
        <v>380</v>
      </c>
      <c r="C117" s="33"/>
      <c r="D117" s="34">
        <f>AVERAGE(AE117,AG117,AI117,AK117,AM117,AO117)</f>
        <v>5.375</v>
      </c>
      <c r="E117" s="35">
        <f>SUM(AD117,AF117,AH117,AJ117,AL117,AN117)</f>
        <v>18</v>
      </c>
      <c r="F117" s="36"/>
      <c r="G117" s="38"/>
      <c r="H117" s="37"/>
      <c r="I117" s="38"/>
      <c r="J117" s="39"/>
      <c r="K117" s="40"/>
      <c r="AD117" s="1">
        <v>18</v>
      </c>
      <c r="AE117" s="2">
        <v>5.375</v>
      </c>
    </row>
    <row r="118" spans="1:41" ht="15" customHeight="1">
      <c r="A118" s="32"/>
      <c r="C118" s="33"/>
      <c r="D118" s="34">
        <f t="shared" ref="D118" si="12">AVERAGE(G118,I118,K118,M118,O118,Q118,S118,U118,W118,Y118,AA118,AC118,AE118,AG118,AI118,AK118,AM118,AO118)</f>
        <v>0</v>
      </c>
      <c r="E118" s="35">
        <f t="shared" ref="E118" si="13">SUM(F118,H118,J118,L118,N118,P118,R118,T118,V118,X118,Z118,AB118,AD118,AF118,AH118,AJ118,AL118,AN118)</f>
        <v>0</v>
      </c>
      <c r="F118" s="36"/>
      <c r="G118" s="2">
        <v>0</v>
      </c>
      <c r="H118" s="37"/>
      <c r="I118" s="38"/>
      <c r="J118" s="39"/>
      <c r="K118" s="40"/>
    </row>
    <row r="119" spans="1:41" s="20" customFormat="1" ht="15" customHeight="1" thickBot="1">
      <c r="A119" s="42"/>
      <c r="B119" s="43"/>
      <c r="C119" s="43"/>
      <c r="D119" s="44"/>
      <c r="E119" s="45"/>
      <c r="F119" s="46"/>
      <c r="G119" s="47"/>
      <c r="H119" s="48"/>
      <c r="I119" s="47"/>
      <c r="J119" s="49"/>
      <c r="K119" s="50"/>
      <c r="L119" s="22"/>
      <c r="M119" s="6"/>
      <c r="N119" s="5"/>
      <c r="O119" s="6"/>
      <c r="P119" s="22"/>
      <c r="Q119" s="6"/>
      <c r="R119" s="5"/>
      <c r="S119" s="6"/>
      <c r="T119" s="22"/>
      <c r="U119" s="6"/>
      <c r="V119" s="5"/>
      <c r="W119" s="6"/>
      <c r="X119" s="22"/>
      <c r="Y119" s="6"/>
      <c r="Z119" s="5"/>
      <c r="AA119" s="6"/>
      <c r="AB119" s="22"/>
      <c r="AC119" s="6"/>
      <c r="AD119" s="5"/>
      <c r="AE119" s="6"/>
      <c r="AF119" s="22"/>
      <c r="AG119" s="6"/>
      <c r="AH119" s="5"/>
      <c r="AI119" s="6"/>
      <c r="AJ119" s="22"/>
      <c r="AK119" s="6"/>
      <c r="AL119" s="5"/>
      <c r="AM119" s="6"/>
      <c r="AN119" s="22"/>
      <c r="AO119" s="23"/>
    </row>
    <row r="120" spans="1:41" ht="15" customHeight="1" thickTop="1">
      <c r="A120" s="51"/>
      <c r="B120" s="25" t="s">
        <v>4</v>
      </c>
      <c r="C120" s="25"/>
      <c r="D120" s="26" t="s">
        <v>13</v>
      </c>
      <c r="E120" s="24" t="s">
        <v>1</v>
      </c>
      <c r="F120" s="55"/>
      <c r="G120" s="56"/>
      <c r="H120" s="57"/>
      <c r="I120" s="56"/>
      <c r="J120" s="58"/>
      <c r="K120" s="59"/>
    </row>
    <row r="121" spans="1:41" ht="15" customHeight="1">
      <c r="A121" s="32">
        <v>1</v>
      </c>
      <c r="B121" s="33" t="s">
        <v>129</v>
      </c>
      <c r="C121" s="33"/>
      <c r="D121" s="34">
        <f>AVERAGE(K121,O121,Q121,S121,AE121)</f>
        <v>6.5102083333333338</v>
      </c>
      <c r="E121" s="35">
        <f>SUM(J121,N121,P121,R121,AD121)</f>
        <v>150</v>
      </c>
      <c r="F121" s="36"/>
      <c r="H121" s="37"/>
      <c r="I121" s="38"/>
      <c r="J121" s="58">
        <v>30</v>
      </c>
      <c r="K121" s="69">
        <v>6.7666666666666666</v>
      </c>
      <c r="L121" s="12">
        <v>30</v>
      </c>
      <c r="M121" s="2">
        <v>5.7333333333333334</v>
      </c>
      <c r="N121" s="1">
        <v>30</v>
      </c>
      <c r="O121" s="2">
        <v>6.859375</v>
      </c>
      <c r="P121" s="12">
        <v>30</v>
      </c>
      <c r="Q121" s="2">
        <v>6.4821428571428568</v>
      </c>
      <c r="R121" s="1">
        <v>30</v>
      </c>
      <c r="S121" s="2">
        <v>6.55</v>
      </c>
      <c r="T121" s="12">
        <v>27</v>
      </c>
      <c r="U121" s="2">
        <v>5.6166666666666663</v>
      </c>
      <c r="Z121" s="1">
        <v>27</v>
      </c>
      <c r="AA121" s="2">
        <v>6.25</v>
      </c>
      <c r="AD121" s="1">
        <v>30</v>
      </c>
      <c r="AE121" s="2">
        <v>5.8928571428571432</v>
      </c>
      <c r="AF121" s="12">
        <v>27</v>
      </c>
      <c r="AG121" s="2">
        <v>5.5666666666666664</v>
      </c>
    </row>
    <row r="122" spans="1:41" ht="15" customHeight="1">
      <c r="A122" s="32">
        <v>2</v>
      </c>
      <c r="B122" s="33" t="s">
        <v>69</v>
      </c>
      <c r="C122" s="33"/>
      <c r="D122" s="34">
        <f>AVERAGE(I122,K122,M122,Q122,S122)</f>
        <v>5.1735714285714289</v>
      </c>
      <c r="E122" s="35">
        <f>SUM(H122,J122,L122,P122,R122)</f>
        <v>135</v>
      </c>
      <c r="F122" s="36"/>
      <c r="H122" s="37">
        <v>30</v>
      </c>
      <c r="I122" s="38">
        <v>4.9821428571428568</v>
      </c>
      <c r="J122" s="58">
        <v>27</v>
      </c>
      <c r="K122" s="69">
        <v>5.2833333333333332</v>
      </c>
      <c r="L122" s="12">
        <v>27</v>
      </c>
      <c r="M122" s="2">
        <v>5.65</v>
      </c>
      <c r="P122" s="12">
        <v>27</v>
      </c>
      <c r="Q122" s="2">
        <v>5.0357142857142856</v>
      </c>
      <c r="R122" s="1">
        <v>24</v>
      </c>
      <c r="S122" s="2">
        <v>4.916666666666667</v>
      </c>
    </row>
    <row r="123" spans="1:41" ht="15" customHeight="1">
      <c r="A123" s="32">
        <v>3</v>
      </c>
      <c r="B123" s="33" t="s">
        <v>71</v>
      </c>
      <c r="C123" s="33"/>
      <c r="D123" s="34">
        <f>AVERAGE(O123,AA123,AC123,AE123,AG123)</f>
        <v>4.7276190476190481</v>
      </c>
      <c r="E123" s="35">
        <f>SUM(N123,Z123,AB123,AD123,AF123)</f>
        <v>129</v>
      </c>
      <c r="F123" s="36"/>
      <c r="H123" s="37">
        <v>24</v>
      </c>
      <c r="I123" s="38">
        <v>4.2857142857142856</v>
      </c>
      <c r="J123" s="58">
        <v>21</v>
      </c>
      <c r="K123" s="69">
        <v>4.6166666666666663</v>
      </c>
      <c r="L123" s="12">
        <v>21</v>
      </c>
      <c r="M123" s="2">
        <v>3.6833333333333331</v>
      </c>
      <c r="N123" s="1">
        <v>24</v>
      </c>
      <c r="O123" s="2">
        <v>4.5</v>
      </c>
      <c r="P123" s="12">
        <v>24</v>
      </c>
      <c r="Q123" s="2">
        <v>3.75</v>
      </c>
      <c r="T123" s="12">
        <v>24</v>
      </c>
      <c r="U123" s="2">
        <v>4.2166666666666668</v>
      </c>
      <c r="X123" s="12">
        <v>15</v>
      </c>
      <c r="Y123" s="2">
        <v>4.68</v>
      </c>
      <c r="Z123" s="1">
        <v>24</v>
      </c>
      <c r="AA123" s="2">
        <v>4.9642857142857144</v>
      </c>
      <c r="AB123" s="12">
        <v>30</v>
      </c>
      <c r="AC123" s="2">
        <v>4.2166666666666668</v>
      </c>
      <c r="AD123" s="1">
        <v>27</v>
      </c>
      <c r="AE123" s="2">
        <v>5.1071428571428568</v>
      </c>
      <c r="AF123" s="12">
        <v>24</v>
      </c>
      <c r="AG123" s="2">
        <v>4.8499999999999996</v>
      </c>
    </row>
    <row r="124" spans="1:41" ht="15" customHeight="1">
      <c r="A124" s="32">
        <v>4</v>
      </c>
      <c r="B124" s="33" t="s">
        <v>70</v>
      </c>
      <c r="C124" s="33"/>
      <c r="D124" s="34">
        <f>AVERAGE(I124,K124,M124,O124,Y124)</f>
        <v>5.4282797619047622</v>
      </c>
      <c r="E124" s="35">
        <f>SUM(H124,J124,L124,N124,X124)</f>
        <v>126</v>
      </c>
      <c r="F124" s="36"/>
      <c r="H124" s="37">
        <v>27</v>
      </c>
      <c r="I124" s="38">
        <v>4.8928571428571432</v>
      </c>
      <c r="J124" s="58">
        <v>24</v>
      </c>
      <c r="K124" s="69">
        <v>5.2166666666666668</v>
      </c>
      <c r="L124" s="12">
        <v>24</v>
      </c>
      <c r="M124" s="2">
        <v>5.45</v>
      </c>
      <c r="N124" s="1">
        <v>27</v>
      </c>
      <c r="O124" s="2">
        <v>5.671875</v>
      </c>
      <c r="X124" s="12">
        <v>24</v>
      </c>
      <c r="Y124" s="2">
        <v>5.91</v>
      </c>
    </row>
    <row r="125" spans="1:41" ht="15" customHeight="1">
      <c r="A125" s="32">
        <v>5</v>
      </c>
      <c r="B125" s="33" t="s">
        <v>261</v>
      </c>
      <c r="C125" s="33"/>
      <c r="D125" s="34">
        <f>AVERAGE(S125,U125,Y125,AA125)</f>
        <v>6.3639880952380956</v>
      </c>
      <c r="E125" s="35">
        <f>SUM(R125,T125,X125,Z125)</f>
        <v>117</v>
      </c>
      <c r="F125" s="36"/>
      <c r="H125" s="37"/>
      <c r="I125" s="38"/>
      <c r="J125" s="58"/>
      <c r="K125" s="69"/>
      <c r="R125" s="1">
        <v>27</v>
      </c>
      <c r="S125" s="2">
        <v>5.45</v>
      </c>
      <c r="T125" s="12">
        <v>30</v>
      </c>
      <c r="U125" s="2">
        <v>6.7166666666666668</v>
      </c>
      <c r="X125" s="12">
        <v>30</v>
      </c>
      <c r="Y125" s="2">
        <v>6.95</v>
      </c>
      <c r="Z125" s="1">
        <v>30</v>
      </c>
      <c r="AA125" s="2">
        <v>6.3392857142857144</v>
      </c>
    </row>
    <row r="126" spans="1:41" ht="15" customHeight="1">
      <c r="A126" s="32">
        <v>6</v>
      </c>
      <c r="B126" s="33" t="s">
        <v>72</v>
      </c>
      <c r="C126" s="33"/>
      <c r="D126" s="34">
        <f>AVERAGE(I126,K126,M126,Q126,U126)</f>
        <v>3.0119047619047619</v>
      </c>
      <c r="E126" s="35">
        <f>SUM(H126,J126,L126,P126,T126)</f>
        <v>96</v>
      </c>
      <c r="F126" s="36"/>
      <c r="H126" s="37">
        <v>21</v>
      </c>
      <c r="I126" s="38">
        <v>3.5</v>
      </c>
      <c r="J126" s="58">
        <v>18</v>
      </c>
      <c r="K126" s="69">
        <v>3.1166666666666667</v>
      </c>
      <c r="L126" s="12">
        <v>15</v>
      </c>
      <c r="M126" s="2">
        <v>2.5666666666666669</v>
      </c>
      <c r="P126" s="12">
        <v>21</v>
      </c>
      <c r="Q126" s="2">
        <v>3.3928571428571428</v>
      </c>
      <c r="T126" s="12">
        <v>21</v>
      </c>
      <c r="U126" s="2">
        <v>2.4833333333333334</v>
      </c>
    </row>
    <row r="127" spans="1:41" ht="15" customHeight="1">
      <c r="A127" s="32">
        <v>7</v>
      </c>
      <c r="B127" s="33" t="s">
        <v>262</v>
      </c>
      <c r="C127" s="33"/>
      <c r="D127" s="34">
        <f>AVERAGE(S127,AA127,AC127)</f>
        <v>2.0075396825396825</v>
      </c>
      <c r="E127" s="35">
        <f>SUM(R127,Z127,AB127)</f>
        <v>69</v>
      </c>
      <c r="F127" s="36"/>
      <c r="H127" s="37"/>
      <c r="I127" s="38"/>
      <c r="J127" s="58"/>
      <c r="K127" s="69"/>
      <c r="R127" s="1">
        <v>21</v>
      </c>
      <c r="S127" s="2">
        <v>1.5833333333333333</v>
      </c>
      <c r="Z127" s="1">
        <v>21</v>
      </c>
      <c r="AA127" s="2">
        <v>2.5892857142857144</v>
      </c>
      <c r="AB127" s="12">
        <v>27</v>
      </c>
      <c r="AC127" s="2">
        <v>1.85</v>
      </c>
    </row>
    <row r="128" spans="1:41" ht="15" customHeight="1">
      <c r="A128" s="32">
        <v>8</v>
      </c>
      <c r="B128" s="33" t="s">
        <v>197</v>
      </c>
      <c r="C128" s="33"/>
      <c r="D128" s="34">
        <f>AVERAGE(O128,Q128,U128,W128,Y128,AA128,AC128,AE128,AG128,AI128,AK128,AM128,AO128)</f>
        <v>3.3158482142857144</v>
      </c>
      <c r="E128" s="35">
        <f>SUM(N128,P128,T128,V128,X128,Z128,AB128,AD128,AF128,AH128,AJ128,AL128,AN128)</f>
        <v>39</v>
      </c>
      <c r="F128" s="36"/>
      <c r="H128" s="37"/>
      <c r="I128" s="38"/>
      <c r="J128" s="58"/>
      <c r="K128" s="69"/>
      <c r="N128" s="1">
        <v>21</v>
      </c>
      <c r="O128" s="2">
        <v>3.578125</v>
      </c>
      <c r="P128" s="12">
        <v>18</v>
      </c>
      <c r="Q128" s="2">
        <v>3.0535714285714284</v>
      </c>
    </row>
    <row r="129" spans="1:41" ht="15" customHeight="1">
      <c r="A129" s="32">
        <v>9</v>
      </c>
      <c r="B129" s="33" t="s">
        <v>387</v>
      </c>
      <c r="C129" s="33"/>
      <c r="D129" s="34">
        <f>AVERAGE(AG129)</f>
        <v>6.333333333333333</v>
      </c>
      <c r="E129" s="35">
        <f>SUM(AF129)</f>
        <v>30</v>
      </c>
      <c r="F129" s="36"/>
      <c r="H129" s="37"/>
      <c r="I129" s="38"/>
      <c r="J129" s="58"/>
      <c r="K129" s="69"/>
      <c r="AF129" s="12">
        <v>30</v>
      </c>
      <c r="AG129" s="2">
        <v>6.333333333333333</v>
      </c>
    </row>
    <row r="130" spans="1:41" ht="15" customHeight="1">
      <c r="A130" s="32">
        <v>10</v>
      </c>
      <c r="B130" s="33" t="s">
        <v>308</v>
      </c>
      <c r="C130" s="33"/>
      <c r="D130" s="34">
        <f>AVERAGE(W130,Y130,AA130,AC130,AE130,AG130,AI130,AK130,AM130,AO130)</f>
        <v>5.1333333333333337</v>
      </c>
      <c r="E130" s="35">
        <f>SUM(V130,X130,Z130,AB130,AD130,AF130,AH130,AJ130,AL130,AN130)</f>
        <v>30</v>
      </c>
      <c r="F130" s="36"/>
      <c r="H130" s="37"/>
      <c r="I130" s="38"/>
      <c r="J130" s="58"/>
      <c r="K130" s="69"/>
      <c r="V130" s="1">
        <v>30</v>
      </c>
      <c r="W130" s="2">
        <v>5.1333333333333337</v>
      </c>
    </row>
    <row r="131" spans="1:41" ht="15" customHeight="1">
      <c r="A131" s="32">
        <v>11</v>
      </c>
      <c r="B131" s="33" t="s">
        <v>324</v>
      </c>
      <c r="C131" s="33"/>
      <c r="D131" s="34">
        <f>AVERAGE(Y131,AA131,AC131,AE131,AG131,AI131,AK131,AM131,AO131)</f>
        <v>6.29</v>
      </c>
      <c r="E131" s="35">
        <f>SUM(X131,Z131,AB131,AD131,AF131,AH131,AJ131,AL131,AN131)</f>
        <v>27</v>
      </c>
      <c r="F131" s="36"/>
      <c r="H131" s="37"/>
      <c r="I131" s="38"/>
      <c r="J131" s="58"/>
      <c r="K131" s="69"/>
      <c r="X131" s="12">
        <v>27</v>
      </c>
      <c r="Y131" s="2">
        <v>6.29</v>
      </c>
    </row>
    <row r="132" spans="1:41" ht="15" customHeight="1">
      <c r="A132" s="32">
        <v>12</v>
      </c>
      <c r="B132" s="33" t="s">
        <v>325</v>
      </c>
      <c r="C132" s="33"/>
      <c r="D132" s="34">
        <f>AVERAGE(Y132,AA132,AC132,AE132,AG132,AI132,AK132,AM132,AO132)</f>
        <v>5.73</v>
      </c>
      <c r="E132" s="35">
        <f>SUM(X132,Z132,AB132,AD132,AF132,AH132,AJ132,AL132,AN132)</f>
        <v>21</v>
      </c>
      <c r="F132" s="36"/>
      <c r="H132" s="37"/>
      <c r="I132" s="38"/>
      <c r="J132" s="58"/>
      <c r="K132" s="69"/>
      <c r="X132" s="12">
        <v>21</v>
      </c>
      <c r="Y132" s="2">
        <v>5.73</v>
      </c>
    </row>
    <row r="133" spans="1:41" ht="15" customHeight="1">
      <c r="A133" s="32">
        <v>13</v>
      </c>
      <c r="B133" s="33" t="s">
        <v>326</v>
      </c>
      <c r="C133" s="33"/>
      <c r="D133" s="34">
        <f>AVERAGE(Y133,AA133,AC133,AE133,AG133,AI133,AK133,AM133,AO133)</f>
        <v>5.64</v>
      </c>
      <c r="E133" s="35">
        <f>SUM(X133,Z133,AB133,AD133,AF133,AH133,AJ133,AL133,AN133)</f>
        <v>18</v>
      </c>
      <c r="F133" s="36"/>
      <c r="H133" s="37"/>
      <c r="I133" s="38"/>
      <c r="J133" s="58"/>
      <c r="K133" s="69"/>
      <c r="X133" s="12">
        <v>18</v>
      </c>
      <c r="Y133" s="2">
        <v>5.64</v>
      </c>
    </row>
    <row r="134" spans="1:41" ht="15" customHeight="1">
      <c r="A134" s="32">
        <v>14</v>
      </c>
      <c r="B134" s="33" t="s">
        <v>167</v>
      </c>
      <c r="C134" s="33"/>
      <c r="D134" s="34">
        <f>AVERAGE(M134,U134,W134,Y134,AA134,AC134,AE134,AG134,AI134,AK134,AM134,AO134)</f>
        <v>3.6</v>
      </c>
      <c r="E134" s="35">
        <f>SUM(L134,T134,V134,X134,Z134,AB134,AD134,AF134,AH134,AJ134,AL134,AN134)</f>
        <v>18</v>
      </c>
      <c r="F134" s="36"/>
      <c r="H134" s="37"/>
      <c r="I134" s="38"/>
      <c r="J134" s="58"/>
      <c r="K134" s="69"/>
      <c r="L134" s="12">
        <v>18</v>
      </c>
      <c r="M134" s="2">
        <v>3.6</v>
      </c>
    </row>
    <row r="135" spans="1:41" ht="15" customHeight="1">
      <c r="A135" s="32">
        <v>15</v>
      </c>
      <c r="B135" s="33" t="s">
        <v>294</v>
      </c>
      <c r="C135" s="33"/>
      <c r="D135" s="34">
        <f>AVERAGE(U135,W135,Y135,AA135,AC135,AE135,AG135,AI135,AK135,AM135,AO135)</f>
        <v>1.95</v>
      </c>
      <c r="E135" s="35">
        <f>SUM(T135,V135,X135,Z135,AB135,AD135,AF135,AH135,AJ135,AL135,AN135)</f>
        <v>18</v>
      </c>
      <c r="F135" s="36"/>
      <c r="H135" s="37"/>
      <c r="I135" s="38"/>
      <c r="J135" s="58"/>
      <c r="K135" s="69"/>
      <c r="T135" s="12">
        <v>18</v>
      </c>
      <c r="U135" s="2">
        <v>1.95</v>
      </c>
    </row>
    <row r="136" spans="1:41" ht="15" customHeight="1">
      <c r="A136" s="32">
        <v>16</v>
      </c>
      <c r="B136" s="33" t="s">
        <v>327</v>
      </c>
      <c r="C136" s="33"/>
      <c r="D136" s="34">
        <f>AVERAGE(Y136,AA136,AC136,AE136,AG136,AI136,AK136,AM136,AO136)</f>
        <v>3.55</v>
      </c>
      <c r="E136" s="35">
        <f>SUM(X136,Z136,AB136,AD136,AF136,AH136,AJ136,AL136,AN136)</f>
        <v>12</v>
      </c>
      <c r="F136" s="36"/>
      <c r="H136" s="37"/>
      <c r="I136" s="38"/>
      <c r="J136" s="58"/>
      <c r="K136" s="69"/>
      <c r="X136" s="12">
        <v>12</v>
      </c>
      <c r="Y136" s="2">
        <v>3.55</v>
      </c>
    </row>
    <row r="137" spans="1:41" ht="15" customHeight="1">
      <c r="A137" s="32">
        <v>17</v>
      </c>
      <c r="B137" s="33" t="s">
        <v>168</v>
      </c>
      <c r="C137" s="33"/>
      <c r="D137" s="34">
        <f>AVERAGE(M137,U137,W137,Y137,AA137,AC137,AE137,AG137,AI137,AK137,AM137,AO137)</f>
        <v>1.35</v>
      </c>
      <c r="E137" s="35">
        <f>SUM(L137,T137,V137,X137,Z137,AB137,AD137,AF137,AH137,AJ137,AL137,AN137)</f>
        <v>12</v>
      </c>
      <c r="F137" s="36"/>
      <c r="H137" s="37"/>
      <c r="I137" s="38"/>
      <c r="J137" s="58"/>
      <c r="K137" s="69"/>
      <c r="L137" s="12">
        <v>12</v>
      </c>
      <c r="M137" s="2">
        <v>1.35</v>
      </c>
    </row>
    <row r="138" spans="1:41" ht="15" customHeight="1">
      <c r="A138" s="32">
        <v>18</v>
      </c>
      <c r="B138" s="33" t="s">
        <v>328</v>
      </c>
      <c r="C138" s="33"/>
      <c r="D138" s="34">
        <f>AVERAGE(Y138,AA138,AC138,AE138,AG138,AI138,AK138,AM138,AO138)</f>
        <v>3.29</v>
      </c>
      <c r="E138" s="35">
        <f>SUM(X138,Z138,AB138,AD138,AF138,AH138,AJ138,AL138,AN138)</f>
        <v>9</v>
      </c>
      <c r="F138" s="36"/>
      <c r="H138" s="37"/>
      <c r="I138" s="38"/>
      <c r="J138" s="58"/>
      <c r="K138" s="69"/>
      <c r="X138" s="12">
        <v>9</v>
      </c>
      <c r="Y138" s="2">
        <v>3.29</v>
      </c>
    </row>
    <row r="139" spans="1:41" ht="15" customHeight="1">
      <c r="A139" s="32">
        <v>19</v>
      </c>
      <c r="B139" s="33" t="s">
        <v>329</v>
      </c>
      <c r="C139" s="33"/>
      <c r="D139" s="34">
        <f>AVERAGE(Y139,AA139,AC139,AE139,AG139,AI139,AK139,AM139,AO139)</f>
        <v>3.04</v>
      </c>
      <c r="E139" s="35">
        <f>SUM(X139,Z139,AB139,AD139,AF139,AH139,AJ139,AL139,AN139)</f>
        <v>6</v>
      </c>
      <c r="F139" s="36"/>
      <c r="H139" s="37"/>
      <c r="I139" s="38"/>
      <c r="J139" s="58"/>
      <c r="K139" s="69"/>
      <c r="X139" s="12">
        <v>6</v>
      </c>
      <c r="Y139" s="2">
        <v>3.04</v>
      </c>
    </row>
    <row r="140" spans="1:41" ht="15" customHeight="1">
      <c r="A140" s="32"/>
      <c r="B140" s="33"/>
      <c r="C140" s="33"/>
      <c r="D140" s="34">
        <f t="shared" ref="D140" si="14">AVERAGE(G140,I140,K140,M140,O140,Q140,S140,U140,W140,Y140,AA140,AC140,AE140,AG140,AI140,AK140,AM140,AO140)</f>
        <v>0</v>
      </c>
      <c r="E140" s="35">
        <f t="shared" ref="E140" si="15">SUM(F140,H140,J140,L140,N140,P140,R140,T140,V140,X140,Z140,AB140,AD140,AF140,AH140,AJ140,AL140,AN140)</f>
        <v>0</v>
      </c>
      <c r="F140" s="36"/>
      <c r="G140" s="2">
        <v>0</v>
      </c>
      <c r="H140" s="37"/>
      <c r="I140" s="38"/>
      <c r="J140" s="58"/>
      <c r="K140" s="69"/>
    </row>
    <row r="141" spans="1:41" s="20" customFormat="1" ht="15" customHeight="1" thickBot="1">
      <c r="A141" s="61"/>
      <c r="B141" s="62"/>
      <c r="C141" s="62"/>
      <c r="D141" s="63"/>
      <c r="E141" s="62"/>
      <c r="F141" s="64"/>
      <c r="G141" s="65"/>
      <c r="H141" s="66"/>
      <c r="I141" s="65"/>
      <c r="J141" s="67"/>
      <c r="K141" s="68"/>
      <c r="L141" s="22"/>
      <c r="M141" s="6"/>
      <c r="N141" s="5"/>
      <c r="O141" s="6"/>
      <c r="P141" s="22"/>
      <c r="Q141" s="6"/>
      <c r="R141" s="5"/>
      <c r="S141" s="6"/>
      <c r="T141" s="22"/>
      <c r="U141" s="6"/>
      <c r="V141" s="5"/>
      <c r="W141" s="6"/>
      <c r="X141" s="22"/>
      <c r="Y141" s="6"/>
      <c r="Z141" s="5"/>
      <c r="AA141" s="6"/>
      <c r="AB141" s="22"/>
      <c r="AC141" s="6"/>
      <c r="AD141" s="5"/>
      <c r="AE141" s="6"/>
      <c r="AF141" s="22"/>
      <c r="AG141" s="6"/>
      <c r="AH141" s="5"/>
      <c r="AI141" s="6"/>
      <c r="AJ141" s="22"/>
      <c r="AK141" s="6"/>
      <c r="AL141" s="5"/>
      <c r="AM141" s="6"/>
      <c r="AN141" s="22"/>
      <c r="AO141" s="23"/>
    </row>
    <row r="142" spans="1:41" ht="15" customHeight="1" thickTop="1">
      <c r="A142" s="32">
        <v>1</v>
      </c>
      <c r="B142" s="70" t="s">
        <v>26</v>
      </c>
      <c r="C142" s="71"/>
      <c r="D142" s="34">
        <f>AVERAGE(G142,I142,K142,O142,AC142)</f>
        <v>6.7842440476190475</v>
      </c>
      <c r="E142" s="35">
        <f>SUM(F142,H142,J142,N142,AB142)</f>
        <v>141</v>
      </c>
      <c r="F142" s="39">
        <v>30</v>
      </c>
      <c r="G142" s="40">
        <v>6.88</v>
      </c>
      <c r="H142" s="72">
        <v>27</v>
      </c>
      <c r="I142" s="40">
        <v>6.4464285714285712</v>
      </c>
      <c r="J142" s="39">
        <v>30</v>
      </c>
      <c r="K142" s="40">
        <v>6.95</v>
      </c>
      <c r="N142" s="1">
        <v>27</v>
      </c>
      <c r="O142" s="2">
        <v>7.078125</v>
      </c>
      <c r="V142" s="1">
        <v>24</v>
      </c>
      <c r="W142" s="2">
        <v>6.8166666666666664</v>
      </c>
      <c r="Z142" s="1">
        <v>24</v>
      </c>
      <c r="AA142" s="2">
        <v>6.7142857142857144</v>
      </c>
      <c r="AB142" s="12">
        <v>27</v>
      </c>
      <c r="AC142" s="2">
        <v>6.5666666666666664</v>
      </c>
    </row>
    <row r="143" spans="1:41" ht="15" customHeight="1">
      <c r="A143" s="32">
        <v>2</v>
      </c>
      <c r="B143" s="70" t="s">
        <v>120</v>
      </c>
      <c r="C143" s="71"/>
      <c r="D143" s="34">
        <f>AVERAGE(K143,M143,O143,W143,AA143)</f>
        <v>6.2312797619047622</v>
      </c>
      <c r="E143" s="35">
        <f>SUM(J143,L143,N143,V143,Z143)</f>
        <v>123</v>
      </c>
      <c r="F143" s="39"/>
      <c r="G143" s="40"/>
      <c r="H143" s="72"/>
      <c r="I143" s="40"/>
      <c r="J143" s="39">
        <v>27</v>
      </c>
      <c r="K143" s="40">
        <v>5.9666666666666668</v>
      </c>
      <c r="L143" s="12">
        <v>27</v>
      </c>
      <c r="M143" s="2">
        <v>5.5333333333333332</v>
      </c>
      <c r="N143" s="1">
        <v>18</v>
      </c>
      <c r="O143" s="2">
        <v>6.046875</v>
      </c>
      <c r="R143" s="1">
        <v>15</v>
      </c>
      <c r="S143" s="2">
        <v>6.0666666666666664</v>
      </c>
      <c r="V143" s="1">
        <v>30</v>
      </c>
      <c r="W143" s="2">
        <v>6.9666666666666668</v>
      </c>
      <c r="Z143" s="1">
        <v>21</v>
      </c>
      <c r="AA143" s="2">
        <v>6.6428571428571432</v>
      </c>
    </row>
    <row r="144" spans="1:41" ht="15" customHeight="1">
      <c r="A144" s="32">
        <v>3</v>
      </c>
      <c r="B144" s="70" t="s">
        <v>121</v>
      </c>
      <c r="C144" s="71"/>
      <c r="D144" s="34">
        <f>AVERAGE(K144,Q144,S144,U144,AG144)</f>
        <v>6.3185714285714294</v>
      </c>
      <c r="E144" s="35">
        <f>SUM(J144,P144,R144,T144,AF144)</f>
        <v>120</v>
      </c>
      <c r="F144" s="39"/>
      <c r="G144" s="40"/>
      <c r="H144" s="72"/>
      <c r="I144" s="40"/>
      <c r="J144" s="39">
        <v>24</v>
      </c>
      <c r="K144" s="40">
        <v>5.9</v>
      </c>
      <c r="P144" s="12">
        <v>24</v>
      </c>
      <c r="Q144" s="2">
        <v>6.1428571428571432</v>
      </c>
      <c r="R144" s="1">
        <v>24</v>
      </c>
      <c r="S144" s="2">
        <v>6.5666666666666664</v>
      </c>
      <c r="T144" s="12">
        <v>24</v>
      </c>
      <c r="U144" s="2">
        <v>6.4833333333333334</v>
      </c>
      <c r="V144" s="1">
        <v>18</v>
      </c>
      <c r="W144" s="2">
        <v>6.0166666666666666</v>
      </c>
      <c r="Z144" s="1">
        <v>18</v>
      </c>
      <c r="AA144" s="2">
        <v>6.4642857142857144</v>
      </c>
      <c r="AF144" s="12">
        <v>24</v>
      </c>
      <c r="AG144" s="2">
        <v>6.5</v>
      </c>
    </row>
    <row r="145" spans="1:33" ht="15" customHeight="1">
      <c r="A145" s="32">
        <v>4</v>
      </c>
      <c r="B145" s="70" t="s">
        <v>198</v>
      </c>
      <c r="C145" s="71"/>
      <c r="D145" s="34">
        <f>AVERAGE(O145,Q145,S145,Y145)</f>
        <v>7.8523586309523807</v>
      </c>
      <c r="E145" s="35">
        <f>SUM(N145,P145,R145,X145)</f>
        <v>111</v>
      </c>
      <c r="F145" s="39"/>
      <c r="G145" s="40"/>
      <c r="H145" s="72"/>
      <c r="I145" s="40"/>
      <c r="J145" s="39"/>
      <c r="K145" s="40"/>
      <c r="N145" s="1">
        <v>30</v>
      </c>
      <c r="O145" s="2">
        <v>7.890625</v>
      </c>
      <c r="P145" s="12">
        <v>30</v>
      </c>
      <c r="Q145" s="2">
        <v>7.7321428571428568</v>
      </c>
      <c r="R145" s="1">
        <v>30</v>
      </c>
      <c r="S145" s="2">
        <v>7.9666666666666668</v>
      </c>
      <c r="X145" s="12">
        <v>21</v>
      </c>
      <c r="Y145" s="2">
        <v>7.82</v>
      </c>
    </row>
    <row r="146" spans="1:33" ht="15" customHeight="1">
      <c r="A146" s="32">
        <v>5</v>
      </c>
      <c r="B146" s="70" t="s">
        <v>122</v>
      </c>
      <c r="C146" s="71"/>
      <c r="D146" s="34">
        <f>AVERAGE(K146,M146,O146,Q146,AE146)</f>
        <v>5.8845833333333335</v>
      </c>
      <c r="E146" s="35">
        <f>SUM(J146,L146,N146,P146,AD146)</f>
        <v>111</v>
      </c>
      <c r="F146" s="39"/>
      <c r="G146" s="40"/>
      <c r="H146" s="72"/>
      <c r="I146" s="40"/>
      <c r="J146" s="39">
        <v>21</v>
      </c>
      <c r="K146" s="40">
        <v>5.7833333333333332</v>
      </c>
      <c r="L146" s="12">
        <v>24</v>
      </c>
      <c r="M146" s="2">
        <v>5.4833333333333334</v>
      </c>
      <c r="N146" s="1">
        <v>21</v>
      </c>
      <c r="O146" s="2">
        <v>6.40625</v>
      </c>
      <c r="P146" s="12">
        <v>21</v>
      </c>
      <c r="Q146" s="2">
        <v>5.8392857142857144</v>
      </c>
      <c r="R146" s="1">
        <v>18</v>
      </c>
      <c r="S146" s="2">
        <v>6.2166666666666668</v>
      </c>
      <c r="T146" s="12">
        <v>21</v>
      </c>
      <c r="U146" s="2">
        <v>5.15</v>
      </c>
      <c r="X146" s="12">
        <v>0</v>
      </c>
      <c r="Y146" s="2">
        <v>5.34</v>
      </c>
      <c r="Z146" s="1">
        <v>15</v>
      </c>
      <c r="AA146" s="2">
        <v>6.1785714285714288</v>
      </c>
      <c r="AB146" s="12">
        <v>12</v>
      </c>
      <c r="AC146" s="2">
        <v>3.5833333333333335</v>
      </c>
      <c r="AD146" s="1">
        <v>24</v>
      </c>
      <c r="AE146" s="2">
        <v>5.9107142857142856</v>
      </c>
      <c r="AF146" s="12">
        <v>18</v>
      </c>
      <c r="AG146" s="2">
        <v>5.5333333333333332</v>
      </c>
    </row>
    <row r="147" spans="1:33" ht="15" customHeight="1">
      <c r="A147" s="32">
        <v>6</v>
      </c>
      <c r="B147" s="70" t="s">
        <v>259</v>
      </c>
      <c r="C147" s="71"/>
      <c r="D147" s="34">
        <f>AVERAGE(S147,U147,Y147,AA147)</f>
        <v>7.2426785714285709</v>
      </c>
      <c r="E147" s="35">
        <f>SUM(R147,T147,X147,Z147)</f>
        <v>102</v>
      </c>
      <c r="F147" s="39"/>
      <c r="G147" s="40"/>
      <c r="H147" s="72"/>
      <c r="I147" s="40"/>
      <c r="J147" s="39"/>
      <c r="K147" s="40"/>
      <c r="R147" s="1">
        <v>27</v>
      </c>
      <c r="S147" s="2">
        <v>6.8666666666666663</v>
      </c>
      <c r="T147" s="12">
        <v>30</v>
      </c>
      <c r="U147" s="2">
        <v>7.4833333333333334</v>
      </c>
      <c r="X147" s="12">
        <v>15</v>
      </c>
      <c r="Y147" s="2">
        <v>6.96</v>
      </c>
      <c r="Z147" s="1">
        <v>30</v>
      </c>
      <c r="AA147" s="2">
        <v>7.6607142857142856</v>
      </c>
    </row>
    <row r="148" spans="1:33" ht="15" customHeight="1">
      <c r="A148" s="32">
        <v>7</v>
      </c>
      <c r="B148" s="70" t="s">
        <v>368</v>
      </c>
      <c r="C148" s="71"/>
      <c r="D148" s="34">
        <f>AVERAGE(AC148,AE148,AG148)</f>
        <v>7.0079365079365088</v>
      </c>
      <c r="E148" s="35">
        <f>SUM(AB148,AD148,AF148)</f>
        <v>87</v>
      </c>
      <c r="F148" s="39"/>
      <c r="G148" s="40"/>
      <c r="H148" s="72"/>
      <c r="I148" s="40"/>
      <c r="J148" s="39"/>
      <c r="K148" s="40"/>
      <c r="AB148" s="12">
        <v>30</v>
      </c>
      <c r="AC148" s="2">
        <v>6.916666666666667</v>
      </c>
      <c r="AD148" s="1">
        <v>30</v>
      </c>
      <c r="AE148" s="2">
        <v>7.1071428571428568</v>
      </c>
      <c r="AF148" s="12">
        <v>27</v>
      </c>
      <c r="AG148" s="2">
        <v>7</v>
      </c>
    </row>
    <row r="149" spans="1:33" ht="15" customHeight="1">
      <c r="A149" s="32">
        <v>8</v>
      </c>
      <c r="B149" s="70" t="s">
        <v>165</v>
      </c>
      <c r="C149" s="71"/>
      <c r="D149" s="34">
        <f>AVERAGE(M149,S149,AA149,AC149,AE149)</f>
        <v>4.9228571428571426</v>
      </c>
      <c r="E149" s="35">
        <f>SUM(L149,R149,Z149,AB149,AD149)</f>
        <v>87</v>
      </c>
      <c r="F149" s="39"/>
      <c r="G149" s="40"/>
      <c r="H149" s="72"/>
      <c r="I149" s="40"/>
      <c r="J149" s="39"/>
      <c r="K149" s="40"/>
      <c r="L149" s="12">
        <v>21</v>
      </c>
      <c r="M149" s="2">
        <v>4.7666666666666666</v>
      </c>
      <c r="R149" s="1">
        <v>12</v>
      </c>
      <c r="S149" s="2">
        <v>5.5166666666666666</v>
      </c>
      <c r="Z149" s="1">
        <v>12</v>
      </c>
      <c r="AA149" s="2">
        <v>5.1785714285714288</v>
      </c>
      <c r="AB149" s="12">
        <v>21</v>
      </c>
      <c r="AC149" s="2">
        <v>4.8666666666666663</v>
      </c>
      <c r="AD149" s="1">
        <v>21</v>
      </c>
      <c r="AE149" s="2">
        <v>4.2857142857142856</v>
      </c>
    </row>
    <row r="150" spans="1:33" ht="15" customHeight="1">
      <c r="A150" s="32">
        <v>9</v>
      </c>
      <c r="B150" s="70" t="s">
        <v>199</v>
      </c>
      <c r="C150" s="71"/>
      <c r="D150" s="34">
        <f>AVERAGE(O150,W150,Y150,AA150,AC150,AE150,AG150,AI150,AK150,AM150,AO150)</f>
        <v>6.5093229166666671</v>
      </c>
      <c r="E150" s="35">
        <f>SUM(N150,V150,X150,Z150,AB150,AD150,AF150,AH150,AJ150,AL150,AN150)</f>
        <v>78</v>
      </c>
      <c r="F150" s="39"/>
      <c r="G150" s="40"/>
      <c r="H150" s="72"/>
      <c r="I150" s="40"/>
      <c r="J150" s="39"/>
      <c r="K150" s="40"/>
      <c r="N150" s="1">
        <v>24</v>
      </c>
      <c r="O150" s="2">
        <v>6.515625</v>
      </c>
      <c r="V150" s="1">
        <v>21</v>
      </c>
      <c r="W150" s="2">
        <v>6.416666666666667</v>
      </c>
      <c r="X150" s="12">
        <v>6</v>
      </c>
      <c r="Y150" s="2">
        <v>6.23</v>
      </c>
      <c r="Z150" s="1">
        <v>27</v>
      </c>
      <c r="AA150" s="2">
        <v>6.875</v>
      </c>
    </row>
    <row r="151" spans="1:33" ht="15" customHeight="1">
      <c r="A151" s="32">
        <v>10</v>
      </c>
      <c r="B151" s="70" t="s">
        <v>293</v>
      </c>
      <c r="C151" s="71"/>
      <c r="D151" s="34">
        <f>AVERAGE(U151,AC151,AE151,AG151,AI151,AK151,AM151,AO151)</f>
        <v>6.0884920634920627</v>
      </c>
      <c r="E151" s="35">
        <f>SUM(T151,AB151,AD151,AF151,AH151,AJ151,AL151,AN151)</f>
        <v>78</v>
      </c>
      <c r="F151" s="39"/>
      <c r="G151" s="40"/>
      <c r="H151" s="72"/>
      <c r="I151" s="40"/>
      <c r="J151" s="39"/>
      <c r="K151" s="40"/>
      <c r="T151" s="12">
        <v>27</v>
      </c>
      <c r="U151" s="2">
        <v>6.55</v>
      </c>
      <c r="AB151" s="12">
        <v>24</v>
      </c>
      <c r="AC151" s="2">
        <v>5.7333333333333334</v>
      </c>
      <c r="AD151" s="1">
        <v>27</v>
      </c>
      <c r="AE151" s="2">
        <v>5.9821428571428568</v>
      </c>
    </row>
    <row r="152" spans="1:33" ht="15" customHeight="1">
      <c r="A152" s="32">
        <v>11</v>
      </c>
      <c r="B152" s="70" t="s">
        <v>27</v>
      </c>
      <c r="C152" s="71"/>
      <c r="D152" s="34">
        <f>AVERAGE(G152,I152,K152,U152,W152,Y152,AA152,AC152,AE152,AG152,AI152,AK152,AM152,AO152)</f>
        <v>6.3297619047619049</v>
      </c>
      <c r="E152" s="35">
        <f>SUM(F152,H152,J152,T152,V152,X152,Z152,AB152,AD152,AF152,AH152,AJ152,AL152,AN152)</f>
        <v>75</v>
      </c>
      <c r="F152" s="39">
        <v>27</v>
      </c>
      <c r="G152" s="40">
        <v>6.55</v>
      </c>
      <c r="H152" s="72">
        <v>30</v>
      </c>
      <c r="I152" s="40">
        <v>7.0892857142857144</v>
      </c>
      <c r="J152" s="39">
        <v>18</v>
      </c>
      <c r="K152" s="40">
        <v>5.35</v>
      </c>
    </row>
    <row r="153" spans="1:33" ht="15" customHeight="1">
      <c r="A153" s="32">
        <v>12</v>
      </c>
      <c r="B153" s="70" t="s">
        <v>123</v>
      </c>
      <c r="C153" s="71"/>
      <c r="D153" s="34">
        <f>AVERAGE(K153,M153,S153,AC153,AE153,AG153,AI153,AK153,AM153,AO153)</f>
        <v>5.2874999999999996</v>
      </c>
      <c r="E153" s="35">
        <f>SUM(J153,L153,R153,AB153,AD153,AF153,AH153,AJ153,AL153,AN153)</f>
        <v>72</v>
      </c>
      <c r="F153" s="39"/>
      <c r="G153" s="40"/>
      <c r="H153" s="72"/>
      <c r="I153" s="40"/>
      <c r="J153" s="39">
        <v>15</v>
      </c>
      <c r="K153" s="40">
        <v>5.2666666666666666</v>
      </c>
      <c r="L153" s="12">
        <v>18</v>
      </c>
      <c r="M153" s="2">
        <v>4.7666666666666666</v>
      </c>
      <c r="R153" s="1">
        <v>21</v>
      </c>
      <c r="S153" s="2">
        <v>6.3666666666666663</v>
      </c>
      <c r="AB153" s="12">
        <v>18</v>
      </c>
      <c r="AC153" s="2">
        <v>4.75</v>
      </c>
    </row>
    <row r="154" spans="1:33" ht="15" customHeight="1">
      <c r="A154" s="32">
        <v>13</v>
      </c>
      <c r="B154" s="70" t="s">
        <v>19</v>
      </c>
      <c r="C154" s="71"/>
      <c r="D154" s="34">
        <f>AVERAGE(G154,I154,K154,M154,U154,W154,Y154,AA154,AC154,AE154,AG154,AI154,AK154,AM154,AO154)</f>
        <v>4.2044047619047618</v>
      </c>
      <c r="E154" s="35">
        <f>SUM(F154,H154,J154,L154,T154,V154,X154,Z154,AB154,AD154,AF154,AH154,AJ154,AL154,AN154)</f>
        <v>63</v>
      </c>
      <c r="F154" s="39">
        <v>24</v>
      </c>
      <c r="G154" s="40">
        <v>4.62</v>
      </c>
      <c r="H154" s="72">
        <v>21</v>
      </c>
      <c r="I154" s="40">
        <v>5.2142857142857144</v>
      </c>
      <c r="J154" s="39">
        <v>9</v>
      </c>
      <c r="K154" s="40">
        <v>4.083333333333333</v>
      </c>
      <c r="L154" s="12">
        <v>9</v>
      </c>
      <c r="M154" s="2">
        <v>2.9</v>
      </c>
    </row>
    <row r="155" spans="1:33" ht="15" customHeight="1">
      <c r="A155" s="32">
        <v>14</v>
      </c>
      <c r="B155" s="70" t="s">
        <v>164</v>
      </c>
      <c r="C155" s="71"/>
      <c r="D155" s="34">
        <f>AVERAGE(M155,Q155,U155,W155,Y155,AA155,AC155,AE155,AG155,AI155,AK155,AM155,AO155)</f>
        <v>6.6452380952380956</v>
      </c>
      <c r="E155" s="35">
        <f>SUM(L155,P155,T155,V155,X155,Z155,AB155,AD155,AF155,AH155,AJ155,AL155,AN155)</f>
        <v>57</v>
      </c>
      <c r="F155" s="39"/>
      <c r="G155" s="40"/>
      <c r="H155" s="72"/>
      <c r="I155" s="40"/>
      <c r="J155" s="39"/>
      <c r="K155" s="40"/>
      <c r="L155" s="12">
        <v>30</v>
      </c>
      <c r="M155" s="2">
        <v>6.4333333333333336</v>
      </c>
      <c r="P155" s="12">
        <v>27</v>
      </c>
      <c r="Q155" s="2">
        <v>6.8571428571428568</v>
      </c>
    </row>
    <row r="156" spans="1:33" ht="15" customHeight="1">
      <c r="A156" s="32">
        <v>15</v>
      </c>
      <c r="B156" s="70" t="s">
        <v>74</v>
      </c>
      <c r="C156" s="71"/>
      <c r="D156" s="34">
        <f>AVERAGE(I156,U156,AG156)</f>
        <v>3.8123015873015871</v>
      </c>
      <c r="E156" s="35">
        <f>SUM(H156,T156,AF156)</f>
        <v>51</v>
      </c>
      <c r="F156" s="39"/>
      <c r="G156" s="40"/>
      <c r="H156" s="72">
        <v>18</v>
      </c>
      <c r="I156" s="40">
        <v>3.5535714285714284</v>
      </c>
      <c r="J156" s="39"/>
      <c r="K156" s="40"/>
      <c r="T156" s="12">
        <v>18</v>
      </c>
      <c r="U156" s="2">
        <v>3.6333333333333333</v>
      </c>
      <c r="AF156" s="12">
        <v>15</v>
      </c>
      <c r="AG156" s="2">
        <v>4.25</v>
      </c>
    </row>
    <row r="157" spans="1:33" ht="15" customHeight="1">
      <c r="A157" s="32">
        <v>16</v>
      </c>
      <c r="B157" s="70" t="s">
        <v>125</v>
      </c>
      <c r="C157" s="71"/>
      <c r="D157" s="34">
        <f>AVERAGE(K157,M157,Q157,U157,W157,Y157,AA157,AC157,AE157,AG157,AI157,AK157,AM157,AO157)</f>
        <v>3.4982142857142855</v>
      </c>
      <c r="E157" s="35">
        <f>SUM(J157,L157,P157,T157,V157,X157,Z157,AB157,AD157,AF157,AH157,AJ157,AL157,AN157)</f>
        <v>48</v>
      </c>
      <c r="F157" s="39"/>
      <c r="G157" s="40"/>
      <c r="H157" s="72"/>
      <c r="I157" s="40"/>
      <c r="J157" s="39">
        <v>6</v>
      </c>
      <c r="K157" s="40">
        <v>4.0666666666666664</v>
      </c>
      <c r="L157" s="12">
        <v>12</v>
      </c>
      <c r="M157" s="2">
        <v>3.3833333333333333</v>
      </c>
      <c r="P157" s="12">
        <v>15</v>
      </c>
      <c r="Q157" s="2">
        <v>3.1428571428571428</v>
      </c>
      <c r="T157" s="12">
        <v>15</v>
      </c>
      <c r="U157" s="2">
        <v>3.4</v>
      </c>
    </row>
    <row r="158" spans="1:33" ht="15" customHeight="1">
      <c r="A158" s="32">
        <v>17</v>
      </c>
      <c r="B158" s="70" t="s">
        <v>73</v>
      </c>
      <c r="C158" s="71"/>
      <c r="D158" s="34">
        <f>AVERAGE(I158,AG158)</f>
        <v>5.7630952380952385</v>
      </c>
      <c r="E158" s="35">
        <f>SUM(H158,AF158)</f>
        <v>45</v>
      </c>
      <c r="F158" s="39"/>
      <c r="G158" s="40"/>
      <c r="H158" s="72">
        <v>24</v>
      </c>
      <c r="I158" s="40">
        <v>5.3928571428571432</v>
      </c>
      <c r="J158" s="39"/>
      <c r="K158" s="40"/>
      <c r="AF158" s="12">
        <v>21</v>
      </c>
      <c r="AG158" s="2">
        <v>6.1333333333333337</v>
      </c>
    </row>
    <row r="159" spans="1:33" ht="15" customHeight="1">
      <c r="A159" s="32">
        <v>18</v>
      </c>
      <c r="B159" s="70" t="s">
        <v>166</v>
      </c>
      <c r="C159" s="71"/>
      <c r="D159" s="34">
        <f>AVERAGE(M159,O159,U159,AG159)</f>
        <v>2.959635416666667</v>
      </c>
      <c r="E159" s="35">
        <f>SUM(L159,N159,T159,AF159)</f>
        <v>42</v>
      </c>
      <c r="F159" s="39"/>
      <c r="G159" s="40"/>
      <c r="H159" s="72"/>
      <c r="I159" s="40"/>
      <c r="J159" s="39"/>
      <c r="K159" s="40"/>
      <c r="L159" s="12">
        <v>6</v>
      </c>
      <c r="M159" s="2">
        <v>2.4333333333333331</v>
      </c>
      <c r="N159" s="1">
        <v>15</v>
      </c>
      <c r="O159" s="2">
        <v>2.921875</v>
      </c>
      <c r="T159" s="12">
        <v>12</v>
      </c>
      <c r="U159" s="2">
        <v>2.9833333333333334</v>
      </c>
      <c r="AF159" s="12">
        <v>9</v>
      </c>
      <c r="AG159" s="2">
        <v>3.5</v>
      </c>
    </row>
    <row r="160" spans="1:33" ht="15" customHeight="1">
      <c r="A160" s="32">
        <v>19</v>
      </c>
      <c r="B160" s="70" t="s">
        <v>313</v>
      </c>
      <c r="C160" s="71"/>
      <c r="D160" s="34">
        <f>AVERAGE(Y160,AA160,AC160,AE160,AG160,AI160,AK160,AM160,AO160)</f>
        <v>8.11</v>
      </c>
      <c r="E160" s="35">
        <f>SUM(X160,Z160,AB160,AD160,AF160,AH160,AJ160,AL160,AN160)</f>
        <v>30</v>
      </c>
      <c r="F160" s="39"/>
      <c r="G160" s="40"/>
      <c r="H160" s="72"/>
      <c r="I160" s="40"/>
      <c r="J160" s="39"/>
      <c r="K160" s="40"/>
      <c r="X160" s="12">
        <v>30</v>
      </c>
      <c r="Y160" s="2">
        <v>8.11</v>
      </c>
    </row>
    <row r="161" spans="1:33" ht="15" customHeight="1">
      <c r="A161" s="32">
        <v>20</v>
      </c>
      <c r="B161" s="70" t="s">
        <v>385</v>
      </c>
      <c r="C161" s="71"/>
      <c r="D161" s="34">
        <f>AVERAGE(AG161)</f>
        <v>7.5</v>
      </c>
      <c r="E161" s="35">
        <f>SUM(AF161)</f>
        <v>30</v>
      </c>
      <c r="F161" s="39"/>
      <c r="G161" s="40"/>
      <c r="H161" s="72"/>
      <c r="I161" s="40"/>
      <c r="J161" s="39"/>
      <c r="K161" s="40"/>
      <c r="AF161" s="12">
        <v>30</v>
      </c>
      <c r="AG161" s="2">
        <v>7.5</v>
      </c>
    </row>
    <row r="162" spans="1:33" ht="15" customHeight="1">
      <c r="A162" s="32">
        <v>21</v>
      </c>
      <c r="B162" s="70" t="s">
        <v>314</v>
      </c>
      <c r="C162" s="71"/>
      <c r="D162" s="34">
        <f>AVERAGE(Y162,AA162,AC162,AE162,AG162,AI162,AK162,AM162,AO162)</f>
        <v>7.91</v>
      </c>
      <c r="E162" s="35">
        <f>SUM(X162,Z162,AB162,AD162,AF162,AH162,AJ162,AL162,AN162)</f>
        <v>27</v>
      </c>
      <c r="F162" s="39"/>
      <c r="G162" s="40"/>
      <c r="H162" s="72"/>
      <c r="I162" s="40"/>
      <c r="J162" s="39"/>
      <c r="K162" s="40"/>
      <c r="X162" s="12">
        <v>27</v>
      </c>
      <c r="Y162" s="2">
        <v>7.91</v>
      </c>
    </row>
    <row r="163" spans="1:33" ht="15" customHeight="1">
      <c r="A163" s="32">
        <v>22</v>
      </c>
      <c r="B163" s="70" t="s">
        <v>307</v>
      </c>
      <c r="C163" s="71"/>
      <c r="D163" s="34">
        <f>AVERAGE(W163,Y163,AA163,AC163,AE163,AG163,AI163,AK163,AM163,AO163)</f>
        <v>6.9333333333333336</v>
      </c>
      <c r="E163" s="35">
        <f>SUM(V163,X163,Z163,AB163,AD163,AF163,AH163,AJ163,AL163,AN163)</f>
        <v>27</v>
      </c>
      <c r="F163" s="39"/>
      <c r="G163" s="40"/>
      <c r="H163" s="72"/>
      <c r="I163" s="40"/>
      <c r="J163" s="39"/>
      <c r="K163" s="40"/>
      <c r="V163" s="1">
        <v>27</v>
      </c>
      <c r="W163" s="2">
        <v>6.9333333333333336</v>
      </c>
    </row>
    <row r="164" spans="1:33" ht="15" customHeight="1">
      <c r="A164" s="32">
        <v>23</v>
      </c>
      <c r="B164" s="70" t="s">
        <v>124</v>
      </c>
      <c r="C164" s="71"/>
      <c r="D164" s="34">
        <f>AVERAGE(K164,M164,U164,W164,Y164,AA164,AC164,AE164,AG164,AI164,AK164,AM164,AO164)</f>
        <v>4.0333333333333332</v>
      </c>
      <c r="E164" s="35">
        <f>SUM(J164,L164,T164,V164,X164,Z164,AB164,AD164,AF164,AH164,AJ164,AL164,AN164)</f>
        <v>27</v>
      </c>
      <c r="F164" s="39"/>
      <c r="G164" s="40"/>
      <c r="H164" s="72"/>
      <c r="I164" s="40"/>
      <c r="J164" s="39">
        <v>12</v>
      </c>
      <c r="K164" s="40">
        <v>4.2</v>
      </c>
      <c r="L164" s="12">
        <v>15</v>
      </c>
      <c r="M164" s="2">
        <v>3.8666666666666667</v>
      </c>
    </row>
    <row r="165" spans="1:33" ht="15" customHeight="1">
      <c r="A165" s="32">
        <v>24</v>
      </c>
      <c r="B165" s="70" t="s">
        <v>315</v>
      </c>
      <c r="C165" s="71"/>
      <c r="D165" s="34">
        <f>AVERAGE(Y165,AA165,AC165,AE165,AG165,AI165,AK165,AM165,AO165)</f>
        <v>7.89</v>
      </c>
      <c r="E165" s="35">
        <f>SUM(X165,Z165,AB165,AD165,AF165,AH165,AJ165,AL165,AN165)</f>
        <v>24</v>
      </c>
      <c r="F165" s="39"/>
      <c r="G165" s="40"/>
      <c r="H165" s="72"/>
      <c r="I165" s="40"/>
      <c r="J165" s="39"/>
      <c r="K165" s="40"/>
      <c r="X165" s="12">
        <v>24</v>
      </c>
      <c r="Y165" s="2">
        <v>7.89</v>
      </c>
    </row>
    <row r="166" spans="1:33" ht="15" customHeight="1">
      <c r="A166" s="32">
        <v>25</v>
      </c>
      <c r="B166" s="70" t="s">
        <v>316</v>
      </c>
      <c r="C166" s="71"/>
      <c r="D166" s="34">
        <f>AVERAGE(Y166,AA166,AC166,AE166,AG166,AI166,AK166,AM166,AO166)</f>
        <v>7.55</v>
      </c>
      <c r="E166" s="35">
        <f>SUM(X166,Z166,AB166,AD166,AF166,AH166,AJ166,AL166,AN166)</f>
        <v>18</v>
      </c>
      <c r="F166" s="39"/>
      <c r="G166" s="40"/>
      <c r="H166" s="72"/>
      <c r="I166" s="40"/>
      <c r="J166" s="39"/>
      <c r="K166" s="40"/>
      <c r="X166" s="12">
        <v>18</v>
      </c>
      <c r="Y166" s="2">
        <v>7.55</v>
      </c>
    </row>
    <row r="167" spans="1:33" ht="15" customHeight="1">
      <c r="A167" s="32">
        <v>26</v>
      </c>
      <c r="B167" s="70" t="s">
        <v>141</v>
      </c>
      <c r="C167" s="71"/>
      <c r="D167" s="34">
        <f>AVERAGE(Q167,U167,W167,Y167,AA167,AC167,AE167,AG167,AI167,AK167,AM167,AO167)</f>
        <v>5.0178571428571432</v>
      </c>
      <c r="E167" s="35">
        <f>SUM(P167,T167,V167,X167,Z167,AB167,AD167,AF167,AH167,AJ167,AL167,AN167)</f>
        <v>18</v>
      </c>
      <c r="F167" s="39"/>
      <c r="G167" s="40"/>
      <c r="H167" s="72"/>
      <c r="I167" s="40"/>
      <c r="J167" s="39"/>
      <c r="K167" s="40"/>
      <c r="P167" s="12">
        <v>18</v>
      </c>
      <c r="Q167" s="2">
        <v>5.0178571428571432</v>
      </c>
    </row>
    <row r="168" spans="1:33" ht="15" customHeight="1">
      <c r="A168" s="32">
        <v>27</v>
      </c>
      <c r="B168" s="70" t="s">
        <v>369</v>
      </c>
      <c r="C168" s="71"/>
      <c r="D168" s="34">
        <f>AVERAGE(AC168,AE168,AG168,AI168,AK168,AM168,AO168)</f>
        <v>3.6833333333333331</v>
      </c>
      <c r="E168" s="35">
        <f>SUM(AB168,AD168,AF168,AH168,AJ168,AL168,AN168)</f>
        <v>15</v>
      </c>
      <c r="F168" s="39"/>
      <c r="G168" s="40"/>
      <c r="H168" s="72"/>
      <c r="I168" s="40"/>
      <c r="J168" s="39"/>
      <c r="K168" s="40"/>
      <c r="AB168" s="12">
        <v>15</v>
      </c>
      <c r="AC168" s="2">
        <v>3.6833333333333331</v>
      </c>
    </row>
    <row r="169" spans="1:33" ht="15" customHeight="1">
      <c r="A169" s="32">
        <v>28</v>
      </c>
      <c r="B169" s="70" t="s">
        <v>317</v>
      </c>
      <c r="C169" s="71"/>
      <c r="D169" s="34">
        <f>AVERAGE(Y169,AA169,AC169,AE169,AG169,AI169,AK169,AM169,AO169)</f>
        <v>6.84</v>
      </c>
      <c r="E169" s="35">
        <f>SUM(X169,Z169,AB169,AD169,AF169,AH169,AJ169,AL169,AN169)</f>
        <v>12</v>
      </c>
      <c r="F169" s="39"/>
      <c r="G169" s="40"/>
      <c r="H169" s="72"/>
      <c r="I169" s="40"/>
      <c r="J169" s="39"/>
      <c r="K169" s="40"/>
      <c r="X169" s="12">
        <v>12</v>
      </c>
      <c r="Y169" s="2">
        <v>6.84</v>
      </c>
    </row>
    <row r="170" spans="1:33" ht="15" customHeight="1">
      <c r="A170" s="32">
        <v>29</v>
      </c>
      <c r="B170" s="70" t="s">
        <v>280</v>
      </c>
      <c r="C170" s="71"/>
      <c r="D170" s="34">
        <f>AVERAGE(AG170)</f>
        <v>3.9833333333333334</v>
      </c>
      <c r="E170" s="35">
        <f>SUM(AF170)</f>
        <v>12</v>
      </c>
      <c r="F170" s="39"/>
      <c r="G170" s="40"/>
      <c r="H170" s="72"/>
      <c r="I170" s="40"/>
      <c r="J170" s="39"/>
      <c r="K170" s="40"/>
      <c r="AF170" s="12">
        <v>12</v>
      </c>
      <c r="AG170" s="2">
        <v>3.9833333333333334</v>
      </c>
    </row>
    <row r="171" spans="1:33" ht="15" customHeight="1">
      <c r="A171" s="32">
        <v>30</v>
      </c>
      <c r="B171" s="70" t="s">
        <v>318</v>
      </c>
      <c r="C171" s="71"/>
      <c r="D171" s="34">
        <f>AVERAGE(Y171,AA171,AC171,AE171,AG171,AI171,AK171,AM171,AO171)</f>
        <v>6.25</v>
      </c>
      <c r="E171" s="35">
        <f>SUM(X171,Z171,AB171,AD171,AF171,AH171,AJ171,AL171,AN171)</f>
        <v>9</v>
      </c>
      <c r="F171" s="39"/>
      <c r="G171" s="40"/>
      <c r="H171" s="72"/>
      <c r="I171" s="40"/>
      <c r="J171" s="39"/>
      <c r="K171" s="40"/>
      <c r="X171" s="12">
        <v>9</v>
      </c>
      <c r="Y171" s="2">
        <v>6.25</v>
      </c>
    </row>
    <row r="172" spans="1:33" ht="15" customHeight="1">
      <c r="A172" s="32">
        <v>31</v>
      </c>
      <c r="B172" s="70" t="s">
        <v>386</v>
      </c>
      <c r="C172" s="71"/>
      <c r="D172" s="34">
        <f>AVERAGE(AG172)</f>
        <v>3.2</v>
      </c>
      <c r="E172" s="35">
        <f>SUM(AF172)</f>
        <v>6</v>
      </c>
      <c r="F172" s="39"/>
      <c r="G172" s="40"/>
      <c r="H172" s="72"/>
      <c r="I172" s="40"/>
      <c r="J172" s="39"/>
      <c r="K172" s="40"/>
      <c r="AF172" s="12">
        <v>6</v>
      </c>
      <c r="AG172" s="2">
        <v>3.2</v>
      </c>
    </row>
    <row r="173" spans="1:33" ht="15" customHeight="1">
      <c r="A173" s="32">
        <v>32</v>
      </c>
      <c r="B173" s="70" t="s">
        <v>319</v>
      </c>
      <c r="C173" s="71"/>
      <c r="D173" s="34">
        <f>AVERAGE(Y173,AA173,AC173,AE173,AG173,AI173,AK173,AM173,AO173)</f>
        <v>5.55</v>
      </c>
      <c r="E173" s="35">
        <f>SUM(X173,Z173,AB173,AD173,AF173,AH173,AJ173,AL173,AN173)</f>
        <v>3</v>
      </c>
      <c r="F173" s="39"/>
      <c r="G173" s="40"/>
      <c r="H173" s="72"/>
      <c r="I173" s="40"/>
      <c r="J173" s="39"/>
      <c r="K173" s="40"/>
      <c r="X173" s="12">
        <v>3</v>
      </c>
      <c r="Y173" s="2">
        <v>5.55</v>
      </c>
    </row>
    <row r="174" spans="1:33" ht="15" customHeight="1">
      <c r="A174" s="32">
        <v>33</v>
      </c>
      <c r="B174" s="70" t="s">
        <v>320</v>
      </c>
      <c r="C174" s="71"/>
      <c r="D174" s="34">
        <f>AVERAGE(Y174,AA174,AC174,AE174,AG174,AI174,AK174,AM174,AO174)</f>
        <v>5.04</v>
      </c>
      <c r="E174" s="35">
        <f>SUM(X174,Z174,AB174,AD174,AF174,AH174,AJ174,AL174,AN174)</f>
        <v>0</v>
      </c>
      <c r="F174" s="39"/>
      <c r="G174" s="40"/>
      <c r="H174" s="72"/>
      <c r="I174" s="40"/>
      <c r="J174" s="39"/>
      <c r="K174" s="40"/>
      <c r="X174" s="12">
        <v>0</v>
      </c>
      <c r="Y174" s="2">
        <v>5.04</v>
      </c>
    </row>
    <row r="175" spans="1:33" ht="15" customHeight="1">
      <c r="A175" s="32">
        <v>34</v>
      </c>
      <c r="B175" s="70" t="s">
        <v>321</v>
      </c>
      <c r="C175" s="71"/>
      <c r="D175" s="34">
        <f>AVERAGE(Y175,AA175,AC175,AE175,AG175,AI175,AK175,AM175,AO175)</f>
        <v>4.63</v>
      </c>
      <c r="E175" s="35">
        <f>SUM(X175,Z175,AB175,AD175,AF175,AH175,AJ175,AL175,AN175)</f>
        <v>0</v>
      </c>
      <c r="F175" s="39"/>
      <c r="G175" s="40"/>
      <c r="H175" s="72"/>
      <c r="I175" s="40"/>
      <c r="J175" s="39"/>
      <c r="K175" s="40"/>
      <c r="X175" s="12">
        <v>0</v>
      </c>
      <c r="Y175" s="2">
        <v>4.63</v>
      </c>
    </row>
    <row r="176" spans="1:33" ht="15" customHeight="1">
      <c r="A176" s="32">
        <v>35</v>
      </c>
      <c r="B176" s="70" t="s">
        <v>322</v>
      </c>
      <c r="C176" s="71"/>
      <c r="D176" s="34">
        <f>AVERAGE(Y176,AA176,AC176,AE176,AG176,AI176,AK176,AM176,AO176)</f>
        <v>4.07</v>
      </c>
      <c r="E176" s="35">
        <f>SUM(X176,Z176,AB176,AD176,AF176,AH176,AJ176,AL176,AN176)</f>
        <v>0</v>
      </c>
      <c r="F176" s="39"/>
      <c r="G176" s="40"/>
      <c r="H176" s="72"/>
      <c r="I176" s="40"/>
      <c r="J176" s="39"/>
      <c r="K176" s="40"/>
      <c r="X176" s="12">
        <v>0</v>
      </c>
      <c r="Y176" s="2">
        <v>4.07</v>
      </c>
    </row>
    <row r="177" spans="1:41" ht="15" customHeight="1">
      <c r="A177" s="32">
        <v>36</v>
      </c>
      <c r="B177" s="70" t="s">
        <v>323</v>
      </c>
      <c r="C177" s="71"/>
      <c r="D177" s="34">
        <f>AVERAGE(Y177,AA177,AC177,AE177,AG177,AI177,AK177,AM177,AO177)</f>
        <v>3.95</v>
      </c>
      <c r="E177" s="35">
        <f>SUM(X177,Z177,AB177,AD177,AF177,AH177,AJ177,AL177,AN177)</f>
        <v>0</v>
      </c>
      <c r="F177" s="39"/>
      <c r="G177" s="40"/>
      <c r="H177" s="72"/>
      <c r="I177" s="40"/>
      <c r="J177" s="39"/>
      <c r="K177" s="40"/>
      <c r="X177" s="12">
        <v>0</v>
      </c>
      <c r="Y177" s="2">
        <v>3.95</v>
      </c>
    </row>
    <row r="178" spans="1:41" ht="15" customHeight="1">
      <c r="A178" s="32"/>
      <c r="B178" s="70"/>
      <c r="C178" s="71"/>
      <c r="D178" s="34">
        <f t="shared" ref="D178" si="16">AVERAGE(G178,I178,K178,M178,O178,Q178,S178,U178,W178,Y178,AA178,AC178,AE178,AG178,AI178,AK178,AM178,AO178)</f>
        <v>0</v>
      </c>
      <c r="E178" s="35">
        <f t="shared" ref="E178" si="17">SUM(F178,H178,J178,L178,N178,P178,R178,T178,V178,X178,Z178,AB178,AD178,AF178,AH178,AJ178,AL178,AN178)</f>
        <v>0</v>
      </c>
      <c r="F178" s="39"/>
      <c r="G178" s="2">
        <v>0</v>
      </c>
      <c r="H178" s="72"/>
      <c r="I178" s="40"/>
      <c r="J178" s="39"/>
      <c r="K178" s="40"/>
    </row>
    <row r="179" spans="1:41" s="20" customFormat="1" ht="15" customHeight="1" thickBot="1">
      <c r="A179" s="73"/>
      <c r="B179" s="74"/>
      <c r="C179" s="74"/>
      <c r="D179" s="44"/>
      <c r="E179" s="45"/>
      <c r="F179" s="49"/>
      <c r="G179" s="50"/>
      <c r="H179" s="75"/>
      <c r="I179" s="50"/>
      <c r="J179" s="49"/>
      <c r="K179" s="50"/>
      <c r="L179" s="22"/>
      <c r="M179" s="6"/>
      <c r="N179" s="5"/>
      <c r="O179" s="6"/>
      <c r="P179" s="22"/>
      <c r="Q179" s="6"/>
      <c r="R179" s="5"/>
      <c r="S179" s="6"/>
      <c r="T179" s="22"/>
      <c r="U179" s="6"/>
      <c r="V179" s="5"/>
      <c r="W179" s="6"/>
      <c r="X179" s="22"/>
      <c r="Y179" s="6"/>
      <c r="Z179" s="5"/>
      <c r="AA179" s="6"/>
      <c r="AB179" s="22"/>
      <c r="AC179" s="6"/>
      <c r="AD179" s="5"/>
      <c r="AE179" s="6"/>
      <c r="AF179" s="22"/>
      <c r="AG179" s="6"/>
      <c r="AH179" s="5"/>
      <c r="AI179" s="6"/>
      <c r="AJ179" s="22"/>
      <c r="AK179" s="6"/>
      <c r="AL179" s="5"/>
      <c r="AM179" s="6"/>
      <c r="AN179" s="22"/>
      <c r="AO179" s="23"/>
    </row>
    <row r="180" spans="1:41" s="31" customFormat="1" ht="15" customHeight="1" thickTop="1">
      <c r="A180" s="28" t="s">
        <v>8</v>
      </c>
      <c r="B180" s="76" t="s">
        <v>4</v>
      </c>
      <c r="C180" s="77"/>
      <c r="D180" s="26" t="s">
        <v>13</v>
      </c>
      <c r="E180" s="24" t="s">
        <v>1</v>
      </c>
      <c r="F180" s="78"/>
      <c r="G180" s="79"/>
      <c r="H180" s="78"/>
      <c r="I180" s="79"/>
      <c r="J180" s="78"/>
      <c r="K180" s="79"/>
      <c r="L180" s="7"/>
      <c r="M180" s="8"/>
      <c r="N180" s="7"/>
      <c r="O180" s="8"/>
      <c r="P180" s="7"/>
      <c r="Q180" s="8"/>
      <c r="R180" s="7"/>
      <c r="S180" s="8"/>
      <c r="T180" s="7"/>
      <c r="U180" s="8"/>
      <c r="V180" s="7"/>
      <c r="W180" s="8"/>
      <c r="X180" s="7"/>
      <c r="Y180" s="8"/>
      <c r="Z180" s="7"/>
      <c r="AA180" s="8"/>
      <c r="AB180" s="7"/>
      <c r="AC180" s="8"/>
      <c r="AD180" s="7"/>
      <c r="AE180" s="8"/>
      <c r="AF180" s="7"/>
      <c r="AG180" s="8"/>
      <c r="AH180" s="7"/>
      <c r="AI180" s="8"/>
      <c r="AJ180" s="7"/>
      <c r="AK180" s="8"/>
      <c r="AL180" s="7"/>
      <c r="AM180" s="8"/>
      <c r="AN180" s="7"/>
      <c r="AO180" s="30"/>
    </row>
    <row r="181" spans="1:41" ht="15" customHeight="1">
      <c r="A181" s="41">
        <v>1</v>
      </c>
      <c r="B181" s="71" t="s">
        <v>48</v>
      </c>
      <c r="C181" s="71"/>
      <c r="D181" s="34">
        <f>AVERAGE(G181,K181,Y181,AA181,AG181)</f>
        <v>5.7061428571428561</v>
      </c>
      <c r="E181" s="35">
        <f>SUM(F181,J181,X181,Z181,AF181)</f>
        <v>144</v>
      </c>
      <c r="F181" s="39">
        <v>30</v>
      </c>
      <c r="G181" s="40">
        <v>5.35</v>
      </c>
      <c r="H181" s="72"/>
      <c r="I181" s="40"/>
      <c r="J181" s="39">
        <v>27</v>
      </c>
      <c r="K181" s="40">
        <v>5.5333333333333332</v>
      </c>
      <c r="N181" s="1">
        <v>24</v>
      </c>
      <c r="O181" s="2">
        <v>5</v>
      </c>
      <c r="P181" s="12">
        <v>27</v>
      </c>
      <c r="Q181" s="2">
        <v>4.9464285714285712</v>
      </c>
      <c r="T181" s="12">
        <v>27</v>
      </c>
      <c r="U181" s="2">
        <v>5.25</v>
      </c>
      <c r="V181" s="1">
        <v>21</v>
      </c>
      <c r="W181" s="2">
        <v>5.4333333333333336</v>
      </c>
      <c r="X181" s="12">
        <v>30</v>
      </c>
      <c r="Y181" s="2">
        <v>5.52</v>
      </c>
      <c r="Z181" s="1">
        <v>27</v>
      </c>
      <c r="AA181" s="2">
        <v>6.1607142857142856</v>
      </c>
      <c r="AD181" s="1">
        <v>27</v>
      </c>
      <c r="AE181" s="2">
        <v>5.4464285714285712</v>
      </c>
      <c r="AF181" s="12">
        <v>30</v>
      </c>
      <c r="AG181" s="2">
        <v>5.9666666666666668</v>
      </c>
    </row>
    <row r="182" spans="1:41" ht="15" customHeight="1">
      <c r="A182" s="41">
        <v>2</v>
      </c>
      <c r="B182" s="71" t="s">
        <v>135</v>
      </c>
      <c r="C182" s="71"/>
      <c r="D182" s="34">
        <f>AVERAGE(K182,S182,U182,W182,AA182)</f>
        <v>5.5714285714285712</v>
      </c>
      <c r="E182" s="35">
        <f>SUM(J182,R182,T182,V182,Z182)</f>
        <v>138</v>
      </c>
      <c r="F182" s="39"/>
      <c r="G182" s="40"/>
      <c r="H182" s="72"/>
      <c r="I182" s="40"/>
      <c r="J182" s="39">
        <v>24</v>
      </c>
      <c r="K182" s="40">
        <v>4.9833333333333334</v>
      </c>
      <c r="R182" s="1">
        <v>27</v>
      </c>
      <c r="S182" s="2">
        <v>5.2166666666666668</v>
      </c>
      <c r="T182" s="12">
        <v>30</v>
      </c>
      <c r="U182" s="2">
        <v>5.3666666666666663</v>
      </c>
      <c r="V182" s="1">
        <v>27</v>
      </c>
      <c r="W182" s="2">
        <v>5.9333333333333336</v>
      </c>
      <c r="Z182" s="1">
        <v>30</v>
      </c>
      <c r="AA182" s="2">
        <v>6.3571428571428568</v>
      </c>
    </row>
    <row r="183" spans="1:41" ht="15" customHeight="1">
      <c r="A183" s="41">
        <v>3</v>
      </c>
      <c r="B183" s="71" t="s">
        <v>160</v>
      </c>
      <c r="C183" s="71"/>
      <c r="D183" s="34">
        <f>AVERAGE(O183,Q183,S183,Y183,AG183)</f>
        <v>5.0599047619047619</v>
      </c>
      <c r="E183" s="35">
        <f>SUM(N183,P183,R183,X183,AF183)</f>
        <v>126</v>
      </c>
      <c r="F183" s="39"/>
      <c r="G183" s="40"/>
      <c r="H183" s="72"/>
      <c r="I183" s="40"/>
      <c r="J183" s="39"/>
      <c r="K183" s="40"/>
      <c r="L183" s="12">
        <v>21</v>
      </c>
      <c r="M183" s="2">
        <v>3.85</v>
      </c>
      <c r="N183" s="1">
        <v>21</v>
      </c>
      <c r="O183" s="2">
        <v>4.75</v>
      </c>
      <c r="P183" s="12">
        <v>30</v>
      </c>
      <c r="Q183" s="2">
        <v>5.1428571428571432</v>
      </c>
      <c r="R183" s="1">
        <v>24</v>
      </c>
      <c r="S183" s="2">
        <v>4.9000000000000004</v>
      </c>
      <c r="T183" s="12">
        <v>21</v>
      </c>
      <c r="U183" s="2">
        <v>4.2166666666666668</v>
      </c>
      <c r="X183" s="12">
        <v>27</v>
      </c>
      <c r="Y183" s="2">
        <v>5.14</v>
      </c>
      <c r="AF183" s="12">
        <v>24</v>
      </c>
      <c r="AG183" s="2">
        <v>5.3666666666666663</v>
      </c>
    </row>
    <row r="184" spans="1:41" ht="15" customHeight="1">
      <c r="A184" s="41">
        <v>4</v>
      </c>
      <c r="B184" s="71" t="s">
        <v>234</v>
      </c>
      <c r="C184" s="71"/>
      <c r="D184" s="34">
        <f>AVERAGE(Q184,S184,AA184,AC184,AG184)</f>
        <v>5.2207142857142852</v>
      </c>
      <c r="E184" s="35">
        <f>SUM(P184,R184,Z184,AB184,AF184)</f>
        <v>123</v>
      </c>
      <c r="F184" s="39"/>
      <c r="G184" s="40"/>
      <c r="H184" s="72"/>
      <c r="I184" s="40"/>
      <c r="J184" s="39"/>
      <c r="K184" s="40"/>
      <c r="P184" s="12">
        <v>21</v>
      </c>
      <c r="Q184" s="2">
        <v>4.7678571428571432</v>
      </c>
      <c r="R184" s="1">
        <v>30</v>
      </c>
      <c r="S184" s="2">
        <v>5.3</v>
      </c>
      <c r="Z184" s="1">
        <v>18</v>
      </c>
      <c r="AA184" s="2">
        <v>5.2857142857142856</v>
      </c>
      <c r="AB184" s="12">
        <v>27</v>
      </c>
      <c r="AC184" s="2">
        <v>5.2833333333333332</v>
      </c>
      <c r="AD184" s="1">
        <v>18</v>
      </c>
      <c r="AE184" s="2">
        <v>5.0357142857142856</v>
      </c>
      <c r="AF184" s="12">
        <v>27</v>
      </c>
      <c r="AG184" s="2">
        <v>5.4666666666666668</v>
      </c>
    </row>
    <row r="185" spans="1:41" ht="15" customHeight="1">
      <c r="A185" s="41">
        <v>5</v>
      </c>
      <c r="B185" s="71" t="s">
        <v>134</v>
      </c>
      <c r="C185" s="71"/>
      <c r="D185" s="34">
        <f>AVERAGE(K185,O185,Q185,AA185,AE185)</f>
        <v>5.1983928571428581</v>
      </c>
      <c r="E185" s="35">
        <f>SUM(J185,N185,P185,Z185,AD185)</f>
        <v>120</v>
      </c>
      <c r="F185" s="39"/>
      <c r="G185" s="40"/>
      <c r="H185" s="72"/>
      <c r="I185" s="40"/>
      <c r="J185" s="39">
        <v>30</v>
      </c>
      <c r="K185" s="40">
        <v>5.55</v>
      </c>
      <c r="L185" s="12">
        <v>15</v>
      </c>
      <c r="M185" s="2">
        <v>3.7</v>
      </c>
      <c r="N185" s="1">
        <v>27</v>
      </c>
      <c r="O185" s="2">
        <v>5.15625</v>
      </c>
      <c r="P185" s="12">
        <v>18</v>
      </c>
      <c r="Q185" s="2">
        <v>4.4821428571428568</v>
      </c>
      <c r="R185" s="1">
        <v>9</v>
      </c>
      <c r="S185" s="2">
        <v>3.9333333333333331</v>
      </c>
      <c r="Z185" s="1">
        <v>21</v>
      </c>
      <c r="AA185" s="2">
        <v>5.6071428571428568</v>
      </c>
      <c r="AD185" s="1">
        <v>24</v>
      </c>
      <c r="AE185" s="2">
        <v>5.1964285714285712</v>
      </c>
      <c r="AF185" s="12">
        <v>15</v>
      </c>
      <c r="AG185" s="2">
        <v>4</v>
      </c>
    </row>
    <row r="186" spans="1:41" ht="15" customHeight="1">
      <c r="A186" s="41">
        <v>6</v>
      </c>
      <c r="B186" s="71" t="s">
        <v>200</v>
      </c>
      <c r="C186" s="71"/>
      <c r="D186" s="34">
        <f>AVERAGE(S186,W186,AA186,AC186,AE186)</f>
        <v>5.3323809523809524</v>
      </c>
      <c r="E186" s="35">
        <f>SUM(R186,V186,Z186,AB186,AD186)</f>
        <v>117</v>
      </c>
      <c r="F186" s="39"/>
      <c r="G186" s="40"/>
      <c r="H186" s="72"/>
      <c r="I186" s="40"/>
      <c r="J186" s="39"/>
      <c r="K186" s="40"/>
      <c r="N186" s="1">
        <v>18</v>
      </c>
      <c r="O186" s="2">
        <v>4.515625</v>
      </c>
      <c r="R186" s="1">
        <v>18</v>
      </c>
      <c r="S186" s="2">
        <v>4.5333333333333332</v>
      </c>
      <c r="V186" s="1">
        <v>30</v>
      </c>
      <c r="W186" s="2">
        <v>5.9333333333333336</v>
      </c>
      <c r="Z186" s="1">
        <v>24</v>
      </c>
      <c r="AA186" s="2">
        <v>6.0357142857142856</v>
      </c>
      <c r="AB186" s="12">
        <v>24</v>
      </c>
      <c r="AC186" s="2">
        <v>5.0166666666666666</v>
      </c>
      <c r="AD186" s="1">
        <v>21</v>
      </c>
      <c r="AE186" s="2">
        <v>5.1428571428571432</v>
      </c>
    </row>
    <row r="187" spans="1:41" ht="15" customHeight="1">
      <c r="A187" s="41">
        <v>7</v>
      </c>
      <c r="B187" s="71" t="s">
        <v>179</v>
      </c>
      <c r="C187" s="71"/>
      <c r="D187" s="34">
        <f>AVERAGE(M187,O187,Q187,U187,Y187)</f>
        <v>4.5594940476190473</v>
      </c>
      <c r="E187" s="35">
        <f>SUM(L187,N187,P187,T187,X187)</f>
        <v>117</v>
      </c>
      <c r="F187" s="39"/>
      <c r="G187" s="40"/>
      <c r="H187" s="72"/>
      <c r="I187" s="40"/>
      <c r="J187" s="39"/>
      <c r="K187" s="40"/>
      <c r="L187" s="12">
        <v>18</v>
      </c>
      <c r="M187" s="2">
        <v>3.7666666666666666</v>
      </c>
      <c r="N187" s="1">
        <v>30</v>
      </c>
      <c r="O187" s="2">
        <v>5.234375</v>
      </c>
      <c r="P187" s="12">
        <v>24</v>
      </c>
      <c r="Q187" s="2">
        <v>4.9464285714285712</v>
      </c>
      <c r="R187" s="1">
        <v>0</v>
      </c>
      <c r="S187" s="2">
        <v>3.4333333333333331</v>
      </c>
      <c r="T187" s="12">
        <v>24</v>
      </c>
      <c r="U187" s="2">
        <v>4.4000000000000004</v>
      </c>
      <c r="X187" s="12">
        <v>21</v>
      </c>
      <c r="Y187" s="2">
        <v>4.45</v>
      </c>
      <c r="AF187" s="12">
        <v>12</v>
      </c>
      <c r="AG187" s="2">
        <v>3.6166666666666667</v>
      </c>
    </row>
    <row r="188" spans="1:41" ht="15" customHeight="1">
      <c r="A188" s="41">
        <v>8</v>
      </c>
      <c r="B188" s="71" t="s">
        <v>75</v>
      </c>
      <c r="C188" s="71"/>
      <c r="D188" s="34">
        <f>AVERAGE(I188,M188,W188,AC188,AE188)</f>
        <v>4.3849999999999998</v>
      </c>
      <c r="E188" s="35">
        <f>SUM(H188,L188,V188,AB188,AD188)</f>
        <v>105</v>
      </c>
      <c r="F188" s="39"/>
      <c r="G188" s="40"/>
      <c r="H188" s="72">
        <v>30</v>
      </c>
      <c r="I188" s="40">
        <v>4.125</v>
      </c>
      <c r="J188" s="39"/>
      <c r="K188" s="40"/>
      <c r="L188" s="12">
        <v>27</v>
      </c>
      <c r="M188" s="2">
        <v>4.3166666666666664</v>
      </c>
      <c r="V188" s="1">
        <v>18</v>
      </c>
      <c r="W188" s="2">
        <v>4.9833333333333334</v>
      </c>
      <c r="AB188" s="12">
        <v>15</v>
      </c>
      <c r="AC188" s="2">
        <v>3.75</v>
      </c>
      <c r="AD188" s="1">
        <v>15</v>
      </c>
      <c r="AE188" s="2">
        <v>4.75</v>
      </c>
    </row>
    <row r="189" spans="1:41" ht="15" customHeight="1">
      <c r="A189" s="41">
        <v>9</v>
      </c>
      <c r="B189" s="71" t="s">
        <v>24</v>
      </c>
      <c r="C189" s="71"/>
      <c r="D189" s="34">
        <f>AVERAGE(G189,I189,K189,O189,AG189)</f>
        <v>4.1711428571428568</v>
      </c>
      <c r="E189" s="35">
        <f>SUM(F189,H189,J189,N189,AF189,AH189,AJ189,AL189,AN189)</f>
        <v>105</v>
      </c>
      <c r="F189" s="39">
        <v>27</v>
      </c>
      <c r="G189" s="40">
        <v>4.2699999999999996</v>
      </c>
      <c r="H189" s="72">
        <v>24</v>
      </c>
      <c r="I189" s="40">
        <v>3.2857142857142856</v>
      </c>
      <c r="J189" s="39">
        <v>21</v>
      </c>
      <c r="K189" s="40">
        <v>4.5999999999999996</v>
      </c>
      <c r="L189" s="12">
        <v>12</v>
      </c>
      <c r="M189" s="2">
        <v>3.6</v>
      </c>
      <c r="N189" s="1">
        <v>15</v>
      </c>
      <c r="O189" s="2">
        <v>4.5</v>
      </c>
      <c r="R189" s="1">
        <v>9</v>
      </c>
      <c r="S189" s="2">
        <v>3.9333333333333331</v>
      </c>
      <c r="V189" s="1">
        <v>15</v>
      </c>
      <c r="W189" s="2">
        <v>3.9833333333333334</v>
      </c>
      <c r="AB189" s="12">
        <v>9</v>
      </c>
      <c r="AC189" s="2">
        <v>3.0666666666666669</v>
      </c>
      <c r="AF189" s="12">
        <v>18</v>
      </c>
      <c r="AG189" s="2">
        <v>4.2</v>
      </c>
    </row>
    <row r="190" spans="1:41" ht="15" customHeight="1">
      <c r="A190" s="41">
        <v>10</v>
      </c>
      <c r="B190" s="71" t="s">
        <v>76</v>
      </c>
      <c r="C190" s="71"/>
      <c r="D190" s="34">
        <f>AVERAGE(I190,K190,M190,O190,AC190)</f>
        <v>3.4671428571428571</v>
      </c>
      <c r="E190" s="35">
        <f>SUM(H190,J190,L190,N190,AB190)</f>
        <v>78</v>
      </c>
      <c r="F190" s="39"/>
      <c r="G190" s="40"/>
      <c r="H190" s="72">
        <v>27</v>
      </c>
      <c r="I190" s="40">
        <v>3.5357142857142856</v>
      </c>
      <c r="J190" s="39">
        <v>18</v>
      </c>
      <c r="K190" s="40">
        <v>3.4333333333333331</v>
      </c>
      <c r="L190" s="12">
        <v>9</v>
      </c>
      <c r="M190" s="2">
        <v>2.7833333333333332</v>
      </c>
      <c r="N190" s="1">
        <v>12</v>
      </c>
      <c r="O190" s="2">
        <v>4.25</v>
      </c>
      <c r="AB190" s="12">
        <v>12</v>
      </c>
      <c r="AC190" s="2">
        <v>3.3333333333333335</v>
      </c>
    </row>
    <row r="191" spans="1:41" ht="15" customHeight="1">
      <c r="A191" s="41">
        <v>11</v>
      </c>
      <c r="B191" s="71" t="s">
        <v>370</v>
      </c>
      <c r="C191" s="71"/>
      <c r="D191" s="34">
        <f>AVERAGE(AC191,AE191)</f>
        <v>5.9380952380952383</v>
      </c>
      <c r="E191" s="35">
        <f>SUM(AB191,AD191)</f>
        <v>60</v>
      </c>
      <c r="F191" s="39"/>
      <c r="G191" s="40"/>
      <c r="H191" s="72"/>
      <c r="I191" s="40"/>
      <c r="J191" s="39"/>
      <c r="K191" s="40"/>
      <c r="AB191" s="12">
        <v>30</v>
      </c>
      <c r="AC191" s="2">
        <v>5.4833333333333334</v>
      </c>
      <c r="AD191" s="1">
        <v>30</v>
      </c>
      <c r="AE191" s="2">
        <v>6.3928571428571432</v>
      </c>
    </row>
    <row r="192" spans="1:41" ht="15" customHeight="1">
      <c r="A192" s="41">
        <v>12</v>
      </c>
      <c r="B192" s="71" t="s">
        <v>167</v>
      </c>
      <c r="C192" s="71"/>
      <c r="D192" s="34">
        <f>AVERAGE(S192,AC192,AG192)</f>
        <v>4.5888888888888895</v>
      </c>
      <c r="E192" s="35">
        <f>SUM(R192,AB192,AF192)</f>
        <v>60</v>
      </c>
      <c r="F192" s="39"/>
      <c r="G192" s="40"/>
      <c r="H192" s="72"/>
      <c r="I192" s="40"/>
      <c r="J192" s="39"/>
      <c r="K192" s="40"/>
      <c r="R192" s="1">
        <v>21</v>
      </c>
      <c r="S192" s="2">
        <v>4.8833333333333337</v>
      </c>
      <c r="AB192" s="12">
        <v>18</v>
      </c>
      <c r="AC192" s="2">
        <v>4.0333333333333332</v>
      </c>
      <c r="AF192" s="12">
        <v>21</v>
      </c>
      <c r="AG192" s="2">
        <v>4.8499999999999996</v>
      </c>
    </row>
    <row r="193" spans="1:41" ht="15" customHeight="1">
      <c r="A193" s="41">
        <v>13</v>
      </c>
      <c r="B193" s="71" t="s">
        <v>177</v>
      </c>
      <c r="C193" s="71"/>
      <c r="D193" s="34">
        <f>AVERAGE(M193,Y193)</f>
        <v>4.3949999999999996</v>
      </c>
      <c r="E193" s="35">
        <f>SUM(L193,X193)</f>
        <v>48</v>
      </c>
      <c r="F193" s="39"/>
      <c r="G193" s="40"/>
      <c r="H193" s="72"/>
      <c r="I193" s="40"/>
      <c r="J193" s="39"/>
      <c r="K193" s="40"/>
      <c r="L193" s="12">
        <v>30</v>
      </c>
      <c r="M193" s="2">
        <v>4.5</v>
      </c>
      <c r="X193" s="12">
        <v>18</v>
      </c>
      <c r="Y193" s="2">
        <v>4.29</v>
      </c>
    </row>
    <row r="194" spans="1:41" ht="15" customHeight="1">
      <c r="A194" s="41">
        <v>14</v>
      </c>
      <c r="B194" s="71" t="s">
        <v>51</v>
      </c>
      <c r="C194" s="71"/>
      <c r="D194" s="34">
        <f>AVERAGE(G194,K194,S194,U194,W194,Y194,AA194,AC194,AE194,AG194,AI194,AK194,AM194,AO194)</f>
        <v>2.8377777777777777</v>
      </c>
      <c r="E194" s="35">
        <f>SUM(F194,J194,R194,T194,V194,X194,Z194,AB194,AD194,AF194,AH194,AJ194,AL194,AN194)</f>
        <v>39</v>
      </c>
      <c r="F194" s="39">
        <v>24</v>
      </c>
      <c r="G194" s="40">
        <v>2.83</v>
      </c>
      <c r="H194" s="72"/>
      <c r="I194" s="40"/>
      <c r="J194" s="39">
        <v>15</v>
      </c>
      <c r="K194" s="40">
        <v>2.9833333333333334</v>
      </c>
      <c r="R194" s="1">
        <v>0</v>
      </c>
      <c r="S194" s="2">
        <v>2.7</v>
      </c>
    </row>
    <row r="195" spans="1:41" ht="15" customHeight="1">
      <c r="A195" s="41">
        <v>15</v>
      </c>
      <c r="B195" s="71" t="s">
        <v>292</v>
      </c>
      <c r="C195" s="71"/>
      <c r="D195" s="34">
        <f>AVERAGE(U195,W195,Y195,AA195,AC195,AE195,AG195,AI195,AK195,AM195,AO195)</f>
        <v>1.7250000000000001</v>
      </c>
      <c r="E195" s="35">
        <f>SUM(T195,V195,X195,Z195,AB195,AD195,AF195,AH195,AJ195,AL195,AN195)</f>
        <v>27</v>
      </c>
      <c r="F195" s="39"/>
      <c r="G195" s="40"/>
      <c r="H195" s="72"/>
      <c r="I195" s="40"/>
      <c r="J195" s="39"/>
      <c r="K195" s="40"/>
      <c r="T195" s="12">
        <v>18</v>
      </c>
      <c r="U195" s="2">
        <v>0.98333333333333328</v>
      </c>
      <c r="V195" s="1">
        <v>9</v>
      </c>
      <c r="W195" s="2">
        <v>2.4666666666666668</v>
      </c>
    </row>
    <row r="196" spans="1:41" ht="15" customHeight="1">
      <c r="A196" s="41">
        <v>16</v>
      </c>
      <c r="B196" s="71" t="s">
        <v>306</v>
      </c>
      <c r="C196" s="71"/>
      <c r="D196" s="34">
        <f>AVERAGE(W196,Y196,AA196,AC196,AE196,AG196,AI196,AK196,AM196,AO196)</f>
        <v>5.6</v>
      </c>
      <c r="E196" s="35">
        <f>SUM(V196,X196,Z196,AB196,AD196,AF196,AH196,AJ196,AL196,AN196)</f>
        <v>24</v>
      </c>
      <c r="F196" s="39"/>
      <c r="G196" s="40"/>
      <c r="H196" s="72"/>
      <c r="I196" s="40"/>
      <c r="J196" s="39"/>
      <c r="K196" s="40"/>
      <c r="V196" s="1">
        <v>24</v>
      </c>
      <c r="W196" s="2">
        <v>5.6</v>
      </c>
    </row>
    <row r="197" spans="1:41" ht="15" customHeight="1">
      <c r="A197" s="41">
        <v>17</v>
      </c>
      <c r="B197" s="71" t="s">
        <v>352</v>
      </c>
      <c r="C197" s="71"/>
      <c r="D197" s="34">
        <f>AVERAGE(Y197,AA197,AC197,AE197,AG197,AI197,AK197,AM197,AO197)</f>
        <v>4.82</v>
      </c>
      <c r="E197" s="35">
        <f>SUM(X197,Z197,AB197,AD197,AF197,AH197,AJ197,AL197,AN197)</f>
        <v>24</v>
      </c>
      <c r="F197" s="39"/>
      <c r="G197" s="40"/>
      <c r="H197" s="72"/>
      <c r="I197" s="40"/>
      <c r="J197" s="39"/>
      <c r="K197" s="40"/>
      <c r="X197" s="12">
        <v>24</v>
      </c>
      <c r="Y197" s="2">
        <v>4.82</v>
      </c>
    </row>
    <row r="198" spans="1:41" ht="15" customHeight="1">
      <c r="A198" s="41">
        <v>18</v>
      </c>
      <c r="B198" s="71" t="s">
        <v>268</v>
      </c>
      <c r="C198" s="71"/>
      <c r="D198" s="34">
        <f>AVERAGE(S198,AC198,AE198,AG198,AI198,AK198,AM198,AO198)</f>
        <v>4.1166666666666671</v>
      </c>
      <c r="E198" s="35">
        <f>SUM(R198,AB198,AD198,AF198,AH198,AJ198,AL198,AN198)</f>
        <v>24</v>
      </c>
      <c r="F198" s="39"/>
      <c r="G198" s="40"/>
      <c r="H198" s="72"/>
      <c r="I198" s="40"/>
      <c r="J198" s="39"/>
      <c r="K198" s="40"/>
      <c r="R198" s="1">
        <v>3</v>
      </c>
      <c r="S198" s="2">
        <v>3.7166666666666668</v>
      </c>
      <c r="AB198" s="12">
        <v>21</v>
      </c>
      <c r="AC198" s="2">
        <v>4.5166666666666666</v>
      </c>
    </row>
    <row r="199" spans="1:41" ht="15" customHeight="1">
      <c r="A199" s="41">
        <v>19</v>
      </c>
      <c r="B199" s="71" t="s">
        <v>178</v>
      </c>
      <c r="C199" s="71"/>
      <c r="D199" s="34">
        <f>AVERAGE(M199,U199,W199,Y199,AA199,AC199,AE199,AG199,AI199,AK199,AM199,AO199)</f>
        <v>4.05</v>
      </c>
      <c r="E199" s="35">
        <f>SUM(L199,T199,V199,X199,Z199,AB199,AD199,AF199,AH199,AJ199,AL199,AN199)</f>
        <v>24</v>
      </c>
      <c r="F199" s="39"/>
      <c r="G199" s="40"/>
      <c r="H199" s="72"/>
      <c r="I199" s="40"/>
      <c r="J199" s="39"/>
      <c r="K199" s="40"/>
      <c r="L199" s="12">
        <v>24</v>
      </c>
      <c r="M199" s="2">
        <v>4.05</v>
      </c>
    </row>
    <row r="200" spans="1:41" ht="15" customHeight="1">
      <c r="A200" s="41">
        <v>20</v>
      </c>
      <c r="B200" s="71" t="s">
        <v>266</v>
      </c>
      <c r="C200" s="71"/>
      <c r="D200" s="34">
        <f>AVERAGE(S200,U200,W200,Y200,AA200,AC200,AE200,AG200,AI200,AK200,AM200,AO200)</f>
        <v>4.3833333333333337</v>
      </c>
      <c r="E200" s="35">
        <f>SUM(R200,T200,V200,X200,Z200,AB200,AD200,AF200,AH200,AJ200,AL200,AN200)</f>
        <v>15</v>
      </c>
      <c r="F200" s="39"/>
      <c r="G200" s="40"/>
      <c r="H200" s="72"/>
      <c r="I200" s="40"/>
      <c r="J200" s="39"/>
      <c r="K200" s="40"/>
      <c r="R200" s="1">
        <v>15</v>
      </c>
      <c r="S200" s="2">
        <v>4.3833333333333337</v>
      </c>
    </row>
    <row r="201" spans="1:41" ht="15" customHeight="1">
      <c r="A201" s="41">
        <v>21</v>
      </c>
      <c r="B201" s="71" t="s">
        <v>267</v>
      </c>
      <c r="C201" s="71"/>
      <c r="D201" s="34">
        <f>AVERAGE(S201,U201,W201,Y201,AA201,AC201,AE201,AG201,AI201,AK201,AM201,AO201)</f>
        <v>3.9666666666666668</v>
      </c>
      <c r="E201" s="35">
        <f>SUM(R201,T201,V201,X201,Z201,AB201,AD201,AF201,AH201,AJ201,AL201,AN201)</f>
        <v>12</v>
      </c>
      <c r="F201" s="39"/>
      <c r="G201" s="40"/>
      <c r="H201" s="72"/>
      <c r="I201" s="40"/>
      <c r="J201" s="39"/>
      <c r="K201" s="40"/>
      <c r="R201" s="1">
        <v>12</v>
      </c>
      <c r="S201" s="2">
        <v>3.9666666666666668</v>
      </c>
    </row>
    <row r="202" spans="1:41" ht="15" customHeight="1">
      <c r="A202" s="41">
        <v>22</v>
      </c>
      <c r="B202" s="71" t="s">
        <v>168</v>
      </c>
      <c r="C202" s="71"/>
      <c r="D202" s="34">
        <f>AVERAGE(S202,W202,Y202,AA202,AC202,AE202,AG202,AI202,AK202,AM202,AO202)</f>
        <v>2.7833333333333332</v>
      </c>
      <c r="E202" s="35">
        <f>SUM(R202,V202,X202,Z202,AB202,AD202,AF202,AH202,AJ202,AL202,AN202)</f>
        <v>12</v>
      </c>
      <c r="F202" s="39"/>
      <c r="G202" s="40"/>
      <c r="H202" s="72"/>
      <c r="I202" s="40"/>
      <c r="J202" s="39"/>
      <c r="K202" s="40"/>
      <c r="R202" s="1">
        <v>0</v>
      </c>
      <c r="S202" s="2">
        <v>2.4333333333333331</v>
      </c>
      <c r="V202" s="1">
        <v>12</v>
      </c>
      <c r="W202" s="2">
        <v>3.1333333333333333</v>
      </c>
    </row>
    <row r="203" spans="1:41" ht="15" customHeight="1">
      <c r="A203" s="41">
        <v>23</v>
      </c>
      <c r="B203" s="71" t="s">
        <v>202</v>
      </c>
      <c r="C203" s="71"/>
      <c r="D203" s="34">
        <f>AVERAGE(O203,S203,AC203,AE203,AG203,AI203,AK203,AM203,AO203)</f>
        <v>2.7065972222222228</v>
      </c>
      <c r="E203" s="35">
        <f>SUM(N203,R203,AB203,AD203,AF203,AH203,AJ203,AL203,AN203)</f>
        <v>12</v>
      </c>
      <c r="F203" s="39"/>
      <c r="G203" s="40"/>
      <c r="H203" s="72"/>
      <c r="I203" s="40"/>
      <c r="J203" s="39"/>
      <c r="K203" s="40"/>
      <c r="N203" s="1">
        <v>6</v>
      </c>
      <c r="O203" s="2">
        <v>2.703125</v>
      </c>
      <c r="R203" s="1">
        <v>0</v>
      </c>
      <c r="S203" s="2">
        <v>2.6833333333333331</v>
      </c>
      <c r="AB203" s="12">
        <v>6</v>
      </c>
      <c r="AC203" s="2">
        <v>2.7333333333333334</v>
      </c>
    </row>
    <row r="204" spans="1:41" ht="15" customHeight="1">
      <c r="A204" s="41">
        <v>24</v>
      </c>
      <c r="B204" s="71" t="s">
        <v>201</v>
      </c>
      <c r="C204" s="71"/>
      <c r="D204" s="34">
        <f>AVERAGE(O204,S204,U204,W204,Y204,AA204,AC204,AE204,AG204,AI204,AK204,AM204,AO204)</f>
        <v>2.7645833333333334</v>
      </c>
      <c r="E204" s="35">
        <f>SUM(N204,R204,T204,V204,X204,Z204,AB204,AD204,AF204,AH204,AJ204,AL204,AN204)</f>
        <v>9</v>
      </c>
      <c r="F204" s="39"/>
      <c r="G204" s="40"/>
      <c r="H204" s="72"/>
      <c r="I204" s="40"/>
      <c r="J204" s="39"/>
      <c r="K204" s="40"/>
      <c r="N204" s="1">
        <v>9</v>
      </c>
      <c r="O204" s="2">
        <v>3.0625</v>
      </c>
      <c r="R204" s="1">
        <v>0</v>
      </c>
      <c r="S204" s="2">
        <v>2.4666666666666668</v>
      </c>
    </row>
    <row r="205" spans="1:41" ht="15" customHeight="1">
      <c r="A205" s="41">
        <v>25</v>
      </c>
      <c r="B205" s="71" t="s">
        <v>270</v>
      </c>
      <c r="C205" s="71"/>
      <c r="D205" s="34">
        <f>AVERAGE(S205,AC205,AE205,AG205,AI205,AK205,AM205,AO205)</f>
        <v>2.2750000000000004</v>
      </c>
      <c r="E205" s="35">
        <f>SUM(R205,AB205,AD205,AF205,AH205,AJ205,AL205,AN205)</f>
        <v>3</v>
      </c>
      <c r="F205" s="39"/>
      <c r="G205" s="40"/>
      <c r="H205" s="72"/>
      <c r="I205" s="40"/>
      <c r="J205" s="39"/>
      <c r="K205" s="40"/>
      <c r="R205" s="1">
        <v>0</v>
      </c>
      <c r="S205" s="2">
        <v>2.0666666666666669</v>
      </c>
      <c r="AB205" s="12">
        <v>3</v>
      </c>
      <c r="AC205" s="2">
        <v>2.4833333333333334</v>
      </c>
    </row>
    <row r="206" spans="1:41" ht="15" customHeight="1">
      <c r="A206" s="41">
        <v>26</v>
      </c>
      <c r="B206" s="71" t="s">
        <v>269</v>
      </c>
      <c r="C206" s="71"/>
      <c r="D206" s="34">
        <f>AVERAGE(S206,U206,W206,Y206,AA206,AC206,AE206,AG206,AI206,AK206,AM206,AO206)</f>
        <v>3.4666666666666668</v>
      </c>
      <c r="E206" s="35">
        <f>SUM(R206,T206,V206,X206,Z206,AB206,AD206,AF206,AH206,AJ206,AL206,AN206)</f>
        <v>0</v>
      </c>
      <c r="F206" s="39"/>
      <c r="G206" s="40"/>
      <c r="H206" s="72"/>
      <c r="I206" s="40"/>
      <c r="J206" s="39"/>
      <c r="K206" s="40"/>
      <c r="R206" s="1">
        <v>0</v>
      </c>
      <c r="S206" s="2">
        <v>3.4666666666666668</v>
      </c>
    </row>
    <row r="207" spans="1:41" ht="15" customHeight="1">
      <c r="A207" s="41"/>
      <c r="B207" s="71"/>
      <c r="C207" s="71"/>
      <c r="D207" s="34">
        <f t="shared" ref="D207" si="18">AVERAGE(G207,I207,K207,M207,O207,Q207,S207,U207,W207,Y207,AA207,AC207,AE207,AG207,AI207,AK207,AM207,AO207)</f>
        <v>0</v>
      </c>
      <c r="E207" s="35">
        <f t="shared" ref="E207" si="19">SUM(F207,H207,J207,L207,N207,P207,R207,T207,V207,X207,Z207,AB207,AD207,AF207,AH207,AJ207,AL207,AN207)</f>
        <v>0</v>
      </c>
      <c r="F207" s="39"/>
      <c r="G207" s="2">
        <v>0</v>
      </c>
      <c r="H207" s="72"/>
      <c r="I207" s="40"/>
      <c r="J207" s="39"/>
      <c r="K207" s="40"/>
    </row>
    <row r="208" spans="1:41" s="20" customFormat="1" ht="15" customHeight="1" thickBot="1">
      <c r="A208" s="73"/>
      <c r="B208" s="74"/>
      <c r="C208" s="74"/>
      <c r="D208" s="44"/>
      <c r="E208" s="45"/>
      <c r="F208" s="49"/>
      <c r="G208" s="50"/>
      <c r="H208" s="75"/>
      <c r="I208" s="50"/>
      <c r="J208" s="49"/>
      <c r="K208" s="50"/>
      <c r="L208" s="22"/>
      <c r="M208" s="6"/>
      <c r="N208" s="5"/>
      <c r="O208" s="6"/>
      <c r="P208" s="22"/>
      <c r="Q208" s="6"/>
      <c r="R208" s="5"/>
      <c r="S208" s="6"/>
      <c r="T208" s="22"/>
      <c r="U208" s="6"/>
      <c r="V208" s="5"/>
      <c r="W208" s="6"/>
      <c r="X208" s="22"/>
      <c r="Y208" s="6"/>
      <c r="Z208" s="5"/>
      <c r="AA208" s="6"/>
      <c r="AB208" s="22"/>
      <c r="AC208" s="6"/>
      <c r="AD208" s="5"/>
      <c r="AE208" s="6"/>
      <c r="AF208" s="22"/>
      <c r="AG208" s="6"/>
      <c r="AH208" s="5"/>
      <c r="AI208" s="6"/>
      <c r="AJ208" s="22"/>
      <c r="AK208" s="6"/>
      <c r="AL208" s="5"/>
      <c r="AM208" s="6"/>
      <c r="AN208" s="22"/>
      <c r="AO208" s="23"/>
    </row>
    <row r="209" spans="1:33" ht="15" customHeight="1" thickTop="1">
      <c r="A209" s="41">
        <v>1</v>
      </c>
      <c r="B209" s="71" t="s">
        <v>136</v>
      </c>
      <c r="C209" s="71"/>
      <c r="D209" s="34">
        <f>AVERAGE(Q209,S209,W209,AE209,AG209)</f>
        <v>7.7802380952380954</v>
      </c>
      <c r="E209" s="35">
        <f>SUM(P209,R209,V209,AD209,AF209)</f>
        <v>150</v>
      </c>
      <c r="F209" s="39"/>
      <c r="G209" s="40"/>
      <c r="H209" s="72"/>
      <c r="I209" s="40"/>
      <c r="J209" s="39">
        <v>30</v>
      </c>
      <c r="K209" s="40">
        <v>7.166666666666667</v>
      </c>
      <c r="L209" s="12">
        <v>30</v>
      </c>
      <c r="M209" s="2">
        <v>6.85</v>
      </c>
      <c r="N209" s="1">
        <v>21</v>
      </c>
      <c r="O209" s="2">
        <v>7.03125</v>
      </c>
      <c r="P209" s="12">
        <v>30</v>
      </c>
      <c r="Q209" s="2">
        <v>7.3928571428571432</v>
      </c>
      <c r="R209" s="1">
        <v>30</v>
      </c>
      <c r="S209" s="2">
        <v>7.6</v>
      </c>
      <c r="T209" s="12">
        <v>30</v>
      </c>
      <c r="U209" s="2">
        <v>6.95</v>
      </c>
      <c r="V209" s="1">
        <v>30</v>
      </c>
      <c r="W209" s="2">
        <v>8.0166666666666675</v>
      </c>
      <c r="Z209" s="1">
        <v>27</v>
      </c>
      <c r="AA209" s="2">
        <v>7.875</v>
      </c>
      <c r="AD209" s="1">
        <v>30</v>
      </c>
      <c r="AE209" s="2">
        <v>7.625</v>
      </c>
      <c r="AF209" s="12">
        <v>30</v>
      </c>
      <c r="AG209" s="2">
        <v>8.2666666666666675</v>
      </c>
    </row>
    <row r="210" spans="1:33" ht="15" customHeight="1">
      <c r="A210" s="41">
        <v>2</v>
      </c>
      <c r="B210" s="71" t="s">
        <v>77</v>
      </c>
      <c r="C210" s="71"/>
      <c r="D210" s="34">
        <f>AVERAGE(I210,S210,U210,AE210,AG210)</f>
        <v>6.992857142857142</v>
      </c>
      <c r="E210" s="35">
        <f>SUM(H210,R210,T210,AD210,AF210)</f>
        <v>135</v>
      </c>
      <c r="F210" s="39"/>
      <c r="G210" s="40"/>
      <c r="H210" s="72">
        <v>30</v>
      </c>
      <c r="I210" s="40">
        <v>6.8035714285714288</v>
      </c>
      <c r="J210" s="39">
        <v>18</v>
      </c>
      <c r="K210" s="40">
        <v>5.9333333333333336</v>
      </c>
      <c r="L210" s="12">
        <v>15</v>
      </c>
      <c r="M210" s="2">
        <v>5.5666666666666664</v>
      </c>
      <c r="N210" s="1">
        <v>9</v>
      </c>
      <c r="O210" s="2">
        <v>6.4375</v>
      </c>
      <c r="P210" s="12">
        <v>6</v>
      </c>
      <c r="Q210" s="2">
        <v>5.7321428571428568</v>
      </c>
      <c r="R210" s="1">
        <v>27</v>
      </c>
      <c r="S210" s="2">
        <v>7.05</v>
      </c>
      <c r="T210" s="12">
        <v>24</v>
      </c>
      <c r="U210" s="2">
        <v>6.3833333333333337</v>
      </c>
      <c r="Z210" s="1">
        <v>12</v>
      </c>
      <c r="AA210" s="2">
        <v>6.5535714285714288</v>
      </c>
      <c r="AD210" s="1">
        <v>27</v>
      </c>
      <c r="AE210" s="2">
        <v>7.1607142857142856</v>
      </c>
      <c r="AF210" s="12">
        <v>27</v>
      </c>
      <c r="AG210" s="2">
        <v>7.5666666666666664</v>
      </c>
    </row>
    <row r="211" spans="1:33" ht="15" customHeight="1">
      <c r="A211" s="41">
        <v>3</v>
      </c>
      <c r="B211" s="71" t="s">
        <v>21</v>
      </c>
      <c r="C211" s="71"/>
      <c r="D211" s="34">
        <f>AVERAGE(G211,O211,W211,Y211,AE211)</f>
        <v>6.8576071428571428</v>
      </c>
      <c r="E211" s="35">
        <f>SUM(F211,N211,V211,X211,AD211)</f>
        <v>129</v>
      </c>
      <c r="F211" s="39">
        <v>27</v>
      </c>
      <c r="G211" s="40">
        <v>6.3</v>
      </c>
      <c r="H211" s="72">
        <v>24</v>
      </c>
      <c r="I211" s="40">
        <v>5.7321428571428568</v>
      </c>
      <c r="J211" s="39"/>
      <c r="K211" s="40"/>
      <c r="N211" s="1">
        <v>24</v>
      </c>
      <c r="O211" s="2">
        <v>7.09375</v>
      </c>
      <c r="P211" s="12">
        <v>18</v>
      </c>
      <c r="Q211" s="2">
        <v>6.3214285714285712</v>
      </c>
      <c r="R211" s="1">
        <v>15</v>
      </c>
      <c r="S211" s="2">
        <v>6.35</v>
      </c>
      <c r="T211" s="12">
        <v>6</v>
      </c>
      <c r="U211" s="2">
        <v>5.3833333333333337</v>
      </c>
      <c r="V211" s="1">
        <v>27</v>
      </c>
      <c r="W211" s="2">
        <v>7.55</v>
      </c>
      <c r="X211" s="12">
        <v>27</v>
      </c>
      <c r="Y211" s="2">
        <v>6.88</v>
      </c>
      <c r="Z211" s="1">
        <v>18</v>
      </c>
      <c r="AA211" s="2">
        <v>7.0535714285714288</v>
      </c>
      <c r="AD211" s="1">
        <v>24</v>
      </c>
      <c r="AE211" s="2">
        <v>6.4642857142857144</v>
      </c>
      <c r="AF211" s="12">
        <v>21</v>
      </c>
      <c r="AG211" s="2">
        <v>6.4</v>
      </c>
    </row>
    <row r="212" spans="1:33" ht="15" customHeight="1">
      <c r="A212" s="41">
        <v>4</v>
      </c>
      <c r="B212" s="71" t="s">
        <v>47</v>
      </c>
      <c r="C212" s="71"/>
      <c r="D212" s="34">
        <f>AVERAGE(G212,K212,Y212,AE212,AG212)</f>
        <v>6.5343333333333335</v>
      </c>
      <c r="E212" s="35">
        <f>SUM(F212,J212,X212,AD212,AF212)</f>
        <v>126</v>
      </c>
      <c r="F212" s="39">
        <v>30</v>
      </c>
      <c r="G212" s="40">
        <v>6.67</v>
      </c>
      <c r="H212" s="72"/>
      <c r="I212" s="40"/>
      <c r="J212" s="39">
        <v>21</v>
      </c>
      <c r="K212" s="40">
        <v>6.05</v>
      </c>
      <c r="N212" s="1">
        <v>15</v>
      </c>
      <c r="O212" s="2">
        <v>6.828125</v>
      </c>
      <c r="P212" s="12">
        <v>12</v>
      </c>
      <c r="Q212" s="2">
        <v>6.25</v>
      </c>
      <c r="T212" s="12">
        <v>12</v>
      </c>
      <c r="U212" s="2">
        <v>5.6833333333333336</v>
      </c>
      <c r="V212" s="1">
        <v>18</v>
      </c>
      <c r="W212" s="2">
        <v>6.7833333333333332</v>
      </c>
      <c r="X212" s="12">
        <v>30</v>
      </c>
      <c r="Y212" s="2">
        <v>7.11</v>
      </c>
      <c r="Z212" s="1">
        <v>3</v>
      </c>
      <c r="AA212" s="2">
        <v>6.25</v>
      </c>
      <c r="AD212" s="1">
        <v>21</v>
      </c>
      <c r="AE212" s="2">
        <v>6.375</v>
      </c>
      <c r="AF212" s="12">
        <v>24</v>
      </c>
      <c r="AG212" s="2">
        <v>6.4666666666666668</v>
      </c>
    </row>
    <row r="213" spans="1:33" ht="15" customHeight="1">
      <c r="A213" s="41">
        <v>5</v>
      </c>
      <c r="B213" s="71" t="s">
        <v>78</v>
      </c>
      <c r="C213" s="71"/>
      <c r="D213" s="34">
        <f>AVERAGE(I213,K213,M213,O213,U213)</f>
        <v>6.4816369047619045</v>
      </c>
      <c r="E213" s="35">
        <f>SUM(H213,J213,L213,N213,T213)</f>
        <v>117</v>
      </c>
      <c r="F213" s="39"/>
      <c r="G213" s="40"/>
      <c r="H213" s="72">
        <v>27</v>
      </c>
      <c r="I213" s="40">
        <v>6.7321428571428568</v>
      </c>
      <c r="J213" s="39">
        <v>27</v>
      </c>
      <c r="K213" s="40">
        <v>6.583333333333333</v>
      </c>
      <c r="L213" s="12">
        <v>24</v>
      </c>
      <c r="M213" s="2">
        <v>5.95</v>
      </c>
      <c r="N213" s="1">
        <v>18</v>
      </c>
      <c r="O213" s="2">
        <v>6.859375</v>
      </c>
      <c r="P213" s="12">
        <v>0</v>
      </c>
      <c r="Q213" s="2">
        <v>5.4107142857142856</v>
      </c>
      <c r="T213" s="12">
        <v>21</v>
      </c>
      <c r="U213" s="2">
        <v>6.2833333333333332</v>
      </c>
      <c r="Z213" s="1">
        <v>0</v>
      </c>
      <c r="AA213" s="2">
        <v>5.3214285714285712</v>
      </c>
      <c r="AD213" s="1">
        <v>9</v>
      </c>
      <c r="AE213" s="2">
        <v>5.5892857142857144</v>
      </c>
      <c r="AF213" s="12">
        <v>0</v>
      </c>
      <c r="AG213" s="2">
        <v>4.333333333333333</v>
      </c>
    </row>
    <row r="214" spans="1:33" ht="15" customHeight="1">
      <c r="A214" s="41">
        <v>6</v>
      </c>
      <c r="B214" s="71" t="s">
        <v>138</v>
      </c>
      <c r="C214" s="71"/>
      <c r="D214" s="34">
        <f>AVERAGE(Q214,S214,W214,AA214,AC214)</f>
        <v>6.7459523809523798</v>
      </c>
      <c r="E214" s="35">
        <f>SUM(P214,R214,V214,Z214,AB214)</f>
        <v>111</v>
      </c>
      <c r="F214" s="39"/>
      <c r="G214" s="40"/>
      <c r="H214" s="72"/>
      <c r="I214" s="40"/>
      <c r="J214" s="39">
        <v>9</v>
      </c>
      <c r="K214" s="40">
        <v>5.6166666666666663</v>
      </c>
      <c r="N214" s="1">
        <v>12</v>
      </c>
      <c r="O214" s="2">
        <v>6.75</v>
      </c>
      <c r="P214" s="12">
        <v>15</v>
      </c>
      <c r="Q214" s="2">
        <v>6.2857142857142856</v>
      </c>
      <c r="R214" s="1">
        <v>21</v>
      </c>
      <c r="S214" s="2">
        <v>6.8666666666666663</v>
      </c>
      <c r="V214" s="1">
        <v>24</v>
      </c>
      <c r="W214" s="2">
        <v>6.8166666666666664</v>
      </c>
      <c r="Z214" s="1">
        <v>21</v>
      </c>
      <c r="AA214" s="2">
        <v>7.1607142857142856</v>
      </c>
      <c r="AB214" s="12">
        <v>30</v>
      </c>
      <c r="AC214" s="2">
        <v>6.6</v>
      </c>
      <c r="AD214" s="1">
        <v>15</v>
      </c>
      <c r="AE214" s="2">
        <v>6.0535714285714288</v>
      </c>
    </row>
    <row r="215" spans="1:33" ht="15" customHeight="1">
      <c r="A215" s="41">
        <v>7</v>
      </c>
      <c r="B215" s="71" t="s">
        <v>45</v>
      </c>
      <c r="C215" s="71"/>
      <c r="D215" s="34">
        <f>AVERAGE(K215,Q215,U215,AA215,AG215)</f>
        <v>6.1914285714285713</v>
      </c>
      <c r="E215" s="35">
        <f>SUM(J215,P215,T215,Z215,AF215)</f>
        <v>93</v>
      </c>
      <c r="F215" s="39">
        <v>15</v>
      </c>
      <c r="G215" s="40">
        <v>5.17</v>
      </c>
      <c r="H215" s="72"/>
      <c r="I215" s="40"/>
      <c r="J215" s="39">
        <v>15</v>
      </c>
      <c r="K215" s="40">
        <v>5.8833333333333337</v>
      </c>
      <c r="L215" s="12">
        <v>0</v>
      </c>
      <c r="M215" s="2">
        <v>5.1166666666666663</v>
      </c>
      <c r="N215" s="1">
        <v>6</v>
      </c>
      <c r="O215" s="2">
        <v>6.3125</v>
      </c>
      <c r="P215" s="12">
        <v>21</v>
      </c>
      <c r="Q215" s="2">
        <v>6.4107142857142856</v>
      </c>
      <c r="R215" s="1">
        <v>6</v>
      </c>
      <c r="S215" s="2">
        <v>6.166666666666667</v>
      </c>
      <c r="T215" s="12">
        <v>27</v>
      </c>
      <c r="U215" s="2">
        <v>6.4333333333333336</v>
      </c>
      <c r="V215" s="1">
        <v>12</v>
      </c>
      <c r="W215" s="2">
        <v>6.5666666666666664</v>
      </c>
      <c r="Z215" s="1">
        <v>15</v>
      </c>
      <c r="AA215" s="2">
        <v>6.6964285714285712</v>
      </c>
      <c r="AB215" s="12">
        <v>15</v>
      </c>
      <c r="AC215" s="2">
        <v>5.166666666666667</v>
      </c>
      <c r="AD215" s="1">
        <v>12</v>
      </c>
      <c r="AE215" s="2">
        <v>5.9821428571428568</v>
      </c>
      <c r="AF215" s="12">
        <v>15</v>
      </c>
      <c r="AG215" s="2">
        <v>5.5333333333333332</v>
      </c>
    </row>
    <row r="216" spans="1:33" ht="15" customHeight="1">
      <c r="A216" s="41">
        <v>8</v>
      </c>
      <c r="B216" s="71" t="s">
        <v>169</v>
      </c>
      <c r="C216" s="71"/>
      <c r="D216" s="34">
        <f>AVERAGE(M216,O216,Q216,U216,W216,Y216,AA216,AC216,AE216,AG216,AI216,AK216,AM216,AO216)</f>
        <v>7.2687996031746032</v>
      </c>
      <c r="E216" s="35">
        <f>SUM(L216,N216,P216,T216,V216,X216,Z216,AB216,AD216,AF216,AH216,AJ216,AL216,AN216)</f>
        <v>84</v>
      </c>
      <c r="F216" s="39"/>
      <c r="G216" s="40"/>
      <c r="H216" s="72"/>
      <c r="I216" s="40"/>
      <c r="J216" s="39"/>
      <c r="K216" s="40"/>
      <c r="L216" s="12">
        <v>27</v>
      </c>
      <c r="M216" s="2">
        <v>6.6166666666666663</v>
      </c>
      <c r="N216" s="1">
        <v>30</v>
      </c>
      <c r="O216" s="2">
        <v>7.921875</v>
      </c>
      <c r="P216" s="12">
        <v>27</v>
      </c>
      <c r="Q216" s="2">
        <v>7.2678571428571432</v>
      </c>
    </row>
    <row r="217" spans="1:33" ht="15" customHeight="1">
      <c r="A217" s="41">
        <v>9</v>
      </c>
      <c r="B217" s="71" t="s">
        <v>52</v>
      </c>
      <c r="C217" s="71"/>
      <c r="D217" s="34">
        <f>AVERAGE(G217,K217,M217,U217,AA217,AC217,AE217,AG217,AI217,AK217,AM217,AO217)</f>
        <v>5.9625714285714286</v>
      </c>
      <c r="E217" s="35">
        <f>SUM(F217,J217,L217,T217,Z217,AB217,AD217,AF217,AH217,AJ217,AL217,AN217)</f>
        <v>81</v>
      </c>
      <c r="F217" s="39">
        <v>24</v>
      </c>
      <c r="G217" s="40">
        <v>6.12</v>
      </c>
      <c r="H217" s="72"/>
      <c r="I217" s="40"/>
      <c r="J217" s="39">
        <v>12</v>
      </c>
      <c r="K217" s="40">
        <v>5.7333333333333334</v>
      </c>
      <c r="L217" s="12">
        <v>18</v>
      </c>
      <c r="M217" s="2">
        <v>5.583333333333333</v>
      </c>
      <c r="N217" s="1">
        <v>0</v>
      </c>
      <c r="O217" s="2">
        <v>6.140625</v>
      </c>
      <c r="P217" s="12">
        <v>9</v>
      </c>
      <c r="Q217" s="2">
        <v>5.9642857142857144</v>
      </c>
      <c r="R217" s="1">
        <v>9</v>
      </c>
      <c r="S217" s="2">
        <v>6.1833333333333336</v>
      </c>
      <c r="T217" s="12">
        <v>18</v>
      </c>
      <c r="U217" s="2">
        <v>5.9833333333333334</v>
      </c>
      <c r="V217" s="1">
        <v>0</v>
      </c>
      <c r="W217" s="2">
        <v>5.35</v>
      </c>
      <c r="Z217" s="1">
        <v>9</v>
      </c>
      <c r="AA217" s="2">
        <v>6.3928571428571432</v>
      </c>
    </row>
    <row r="218" spans="1:33" ht="15" customHeight="1">
      <c r="A218" s="41">
        <v>10</v>
      </c>
      <c r="B218" s="71" t="s">
        <v>203</v>
      </c>
      <c r="C218" s="71"/>
      <c r="D218" s="34">
        <f>AVERAGE(O218,S218,AA218,AC218,AE218,AG218,AI218,AK218,AM218,AO218)</f>
        <v>7.3738591269841267</v>
      </c>
      <c r="E218" s="35">
        <f>SUM(N218,R218,Z218,AB218,AD218,AF218,AH218,AJ218,AL218,AN218)</f>
        <v>75</v>
      </c>
      <c r="F218" s="39"/>
      <c r="G218" s="40"/>
      <c r="H218" s="72"/>
      <c r="I218" s="40"/>
      <c r="J218" s="39"/>
      <c r="K218" s="40"/>
      <c r="N218" s="1">
        <v>27</v>
      </c>
      <c r="O218" s="2">
        <v>7.265625</v>
      </c>
      <c r="R218" s="1">
        <v>24</v>
      </c>
      <c r="S218" s="2">
        <v>7.0166666666666666</v>
      </c>
      <c r="Z218" s="1">
        <v>24</v>
      </c>
      <c r="AA218" s="2">
        <v>7.8392857142857144</v>
      </c>
    </row>
    <row r="219" spans="1:33" ht="15" customHeight="1">
      <c r="A219" s="41">
        <v>11</v>
      </c>
      <c r="B219" s="71" t="s">
        <v>171</v>
      </c>
      <c r="C219" s="71"/>
      <c r="D219" s="34">
        <f>AVERAGE(M219,AA219,AC219,AE219,AG219)</f>
        <v>5.684047619047619</v>
      </c>
      <c r="E219" s="35">
        <f>SUM(L219,Z219,AB219,AD219,AF219)</f>
        <v>63</v>
      </c>
      <c r="F219" s="39"/>
      <c r="G219" s="40"/>
      <c r="H219" s="72"/>
      <c r="I219" s="40"/>
      <c r="J219" s="39"/>
      <c r="K219" s="40"/>
      <c r="L219" s="12">
        <v>9</v>
      </c>
      <c r="M219" s="2">
        <v>5.5166666666666666</v>
      </c>
      <c r="P219" s="12">
        <v>0</v>
      </c>
      <c r="Q219" s="2">
        <v>5.375</v>
      </c>
      <c r="R219" s="1">
        <v>0</v>
      </c>
      <c r="S219" s="2">
        <v>4.95</v>
      </c>
      <c r="T219" s="12">
        <v>0</v>
      </c>
      <c r="U219" s="2">
        <v>5.2</v>
      </c>
      <c r="Z219" s="1">
        <v>0</v>
      </c>
      <c r="AA219" s="2">
        <v>5.3928571428571432</v>
      </c>
      <c r="AB219" s="12">
        <v>18</v>
      </c>
      <c r="AC219" s="2">
        <v>5.416666666666667</v>
      </c>
      <c r="AD219" s="1">
        <v>18</v>
      </c>
      <c r="AE219" s="2">
        <v>6.1607142857142856</v>
      </c>
      <c r="AF219" s="12">
        <v>18</v>
      </c>
      <c r="AG219" s="2">
        <v>5.9333333333333336</v>
      </c>
    </row>
    <row r="220" spans="1:33" ht="15" customHeight="1">
      <c r="A220" s="41">
        <v>12</v>
      </c>
      <c r="B220" s="71" t="s">
        <v>79</v>
      </c>
      <c r="C220" s="71"/>
      <c r="D220" s="34">
        <f>AVERAGE(I220,K220,S220,U220,Y220)</f>
        <v>5.6574761904761903</v>
      </c>
      <c r="E220" s="35">
        <f>SUM(H220,J220,R220,T220,X220)</f>
        <v>63</v>
      </c>
      <c r="F220" s="39"/>
      <c r="G220" s="40"/>
      <c r="H220" s="72">
        <v>21</v>
      </c>
      <c r="I220" s="40">
        <v>5.4107142857142856</v>
      </c>
      <c r="J220" s="39">
        <v>6</v>
      </c>
      <c r="K220" s="40">
        <v>5.4</v>
      </c>
      <c r="N220" s="1">
        <v>0</v>
      </c>
      <c r="O220" s="2">
        <v>6.140625</v>
      </c>
      <c r="P220" s="12">
        <v>0</v>
      </c>
      <c r="Q220" s="2">
        <v>5.2142857142857144</v>
      </c>
      <c r="R220" s="1">
        <v>3</v>
      </c>
      <c r="S220" s="2">
        <v>5.8166666666666664</v>
      </c>
      <c r="T220" s="12">
        <v>15</v>
      </c>
      <c r="U220" s="2">
        <v>5.7</v>
      </c>
      <c r="X220" s="12">
        <v>18</v>
      </c>
      <c r="Y220" s="2">
        <v>5.96</v>
      </c>
      <c r="AD220" s="1">
        <v>0</v>
      </c>
      <c r="AE220" s="2">
        <v>4.8571428571428568</v>
      </c>
      <c r="AF220" s="12">
        <v>0</v>
      </c>
      <c r="AG220" s="2">
        <v>4.95</v>
      </c>
    </row>
    <row r="221" spans="1:33" ht="15" customHeight="1">
      <c r="A221" s="41">
        <v>13</v>
      </c>
      <c r="B221" s="71" t="s">
        <v>137</v>
      </c>
      <c r="C221" s="71"/>
      <c r="D221" s="34">
        <f>AVERAGE(K221,O221,S221,W221,AC221,AE221,AG221,AI221,AK221,AM221,AO221)</f>
        <v>6.0106249999999992</v>
      </c>
      <c r="E221" s="35">
        <f>SUM(J221,N221,R221,V221,AB221,AD221,AF221,AH221,AJ221,AL221,AN221)</f>
        <v>60</v>
      </c>
      <c r="F221" s="39"/>
      <c r="G221" s="40"/>
      <c r="H221" s="72"/>
      <c r="I221" s="40"/>
      <c r="J221" s="39">
        <v>24</v>
      </c>
      <c r="K221" s="40">
        <v>6.45</v>
      </c>
      <c r="N221" s="1">
        <v>0</v>
      </c>
      <c r="O221" s="2">
        <v>5.953125</v>
      </c>
      <c r="R221" s="1">
        <v>12</v>
      </c>
      <c r="S221" s="2">
        <v>6.2166666666666668</v>
      </c>
      <c r="V221" s="1">
        <v>15</v>
      </c>
      <c r="W221" s="2">
        <v>6.6166666666666663</v>
      </c>
      <c r="AB221" s="12">
        <v>9</v>
      </c>
      <c r="AC221" s="2">
        <v>4.8166666666666664</v>
      </c>
    </row>
    <row r="222" spans="1:33" ht="15" customHeight="1">
      <c r="A222" s="41">
        <v>14</v>
      </c>
      <c r="B222" s="71" t="s">
        <v>172</v>
      </c>
      <c r="C222" s="71"/>
      <c r="D222" s="34">
        <f>AVERAGE(M222,Y222,AC222,AE222,AG222,AI222,AK222,AM222,AO222)</f>
        <v>5.6255555555555548</v>
      </c>
      <c r="E222" s="35">
        <f>SUM(L222,X222,AB222,AD222,AF222,AH222,AJ222,AL222,AN222)</f>
        <v>42</v>
      </c>
      <c r="F222" s="39"/>
      <c r="G222" s="40"/>
      <c r="H222" s="72"/>
      <c r="I222" s="40"/>
      <c r="J222" s="39"/>
      <c r="K222" s="40"/>
      <c r="L222" s="12">
        <v>6</v>
      </c>
      <c r="M222" s="2">
        <v>5.4333333333333336</v>
      </c>
      <c r="X222" s="12">
        <v>15</v>
      </c>
      <c r="Y222" s="2">
        <v>5.66</v>
      </c>
      <c r="AB222" s="12">
        <v>21</v>
      </c>
      <c r="AC222" s="2">
        <v>5.7833333333333332</v>
      </c>
    </row>
    <row r="223" spans="1:33" ht="15" customHeight="1">
      <c r="A223" s="41">
        <v>15</v>
      </c>
      <c r="B223" s="71" t="s">
        <v>46</v>
      </c>
      <c r="C223" s="71"/>
      <c r="D223" s="34">
        <f>AVERAGE(G223,M223,O223,W223,AA223,AC223,AE223,AG223,AI223,AK223,AM223,AO223)</f>
        <v>5.7392261904761899</v>
      </c>
      <c r="E223" s="35">
        <f>SUM(F223,L223,N223,V223,Z223,AB223,AD223,AF223,AH223,AJ223,AL223,AN223)</f>
        <v>36</v>
      </c>
      <c r="F223" s="39">
        <v>21</v>
      </c>
      <c r="G223" s="40">
        <v>5.45</v>
      </c>
      <c r="H223" s="72"/>
      <c r="I223" s="40"/>
      <c r="J223" s="39"/>
      <c r="K223" s="40"/>
      <c r="L223" s="12">
        <v>0</v>
      </c>
      <c r="M223" s="2">
        <v>4.9333333333333336</v>
      </c>
      <c r="N223" s="1">
        <v>0</v>
      </c>
      <c r="O223" s="2">
        <v>6.09375</v>
      </c>
      <c r="V223" s="1">
        <v>9</v>
      </c>
      <c r="W223" s="2">
        <v>5.9333333333333336</v>
      </c>
      <c r="Z223" s="1">
        <v>6</v>
      </c>
      <c r="AA223" s="2">
        <v>6.2857142857142856</v>
      </c>
    </row>
    <row r="224" spans="1:33" ht="15" customHeight="1">
      <c r="A224" s="41">
        <v>16</v>
      </c>
      <c r="B224" s="71" t="s">
        <v>204</v>
      </c>
      <c r="C224" s="71"/>
      <c r="D224" s="34">
        <f>AVERAGE(O224,AA224,AC224,AE224,AG224,AI224,AK224,AM224,AO224)</f>
        <v>7.2667410714285712</v>
      </c>
      <c r="E224" s="35">
        <f>SUM(N224,Z224,AB224,AD224,AF224,AH224,AJ224,AL224,AN224)</f>
        <v>33</v>
      </c>
      <c r="F224" s="39"/>
      <c r="G224" s="40"/>
      <c r="H224" s="72"/>
      <c r="I224" s="40"/>
      <c r="J224" s="39"/>
      <c r="K224" s="40"/>
      <c r="N224" s="1">
        <v>3</v>
      </c>
      <c r="O224" s="2">
        <v>6.265625</v>
      </c>
      <c r="Z224" s="1">
        <v>30</v>
      </c>
      <c r="AA224" s="2">
        <v>8.2678571428571423</v>
      </c>
    </row>
    <row r="225" spans="1:33" ht="15" customHeight="1">
      <c r="A225" s="41">
        <v>17</v>
      </c>
      <c r="B225" s="71" t="s">
        <v>80</v>
      </c>
      <c r="C225" s="71"/>
      <c r="D225" s="34">
        <f>AVERAGE(I225,S225,U225,AA225,AE225,AG225,AI225,AK225,AM225,AO225)</f>
        <v>5.4502380952380953</v>
      </c>
      <c r="E225" s="35">
        <f>SUM(H225,R225,T225,Z225,AD225,AF225,AH225,AJ225,AL225,AN225)</f>
        <v>30</v>
      </c>
      <c r="F225" s="39"/>
      <c r="G225" s="40"/>
      <c r="H225" s="72">
        <v>15</v>
      </c>
      <c r="I225" s="40">
        <v>4.7321428571428568</v>
      </c>
      <c r="J225" s="39"/>
      <c r="K225" s="40"/>
      <c r="L225" s="12">
        <v>0</v>
      </c>
      <c r="M225" s="2">
        <v>5.083333333333333</v>
      </c>
      <c r="N225" s="1">
        <v>0</v>
      </c>
      <c r="O225" s="2">
        <v>5.296875</v>
      </c>
      <c r="R225" s="1">
        <v>0</v>
      </c>
      <c r="S225" s="2">
        <v>5.7666666666666666</v>
      </c>
      <c r="T225" s="12">
        <v>9</v>
      </c>
      <c r="U225" s="2">
        <v>5.4666666666666668</v>
      </c>
      <c r="Z225" s="1">
        <v>0</v>
      </c>
      <c r="AA225" s="2">
        <v>5.9285714285714288</v>
      </c>
      <c r="AD225" s="1">
        <v>6</v>
      </c>
      <c r="AE225" s="2">
        <v>5.3571428571428568</v>
      </c>
    </row>
    <row r="226" spans="1:33" ht="15" customHeight="1">
      <c r="A226" s="41">
        <v>18</v>
      </c>
      <c r="B226" s="71" t="s">
        <v>20</v>
      </c>
      <c r="C226" s="71"/>
      <c r="D226" s="34">
        <f>AVERAGE(G226,I226,K226,M226,S226,U226,W226,Y226,AA226,AC226,AE226,AG226,AI226,AK226,AM226,AO226)</f>
        <v>4.7266190476190477</v>
      </c>
      <c r="E226" s="35">
        <f>SUM(F226,H226,J226,L226,R226,T226,V226,X226,Z226,AB226,AD226,AF226,AH226,AJ226,AL226,AN226)</f>
        <v>30</v>
      </c>
      <c r="F226" s="39">
        <v>12</v>
      </c>
      <c r="G226" s="40">
        <v>5.07</v>
      </c>
      <c r="H226" s="72">
        <v>18</v>
      </c>
      <c r="I226" s="40">
        <v>5.1964285714285712</v>
      </c>
      <c r="J226" s="39">
        <v>0</v>
      </c>
      <c r="K226" s="40">
        <v>4.4333333333333336</v>
      </c>
      <c r="L226" s="12">
        <v>0</v>
      </c>
      <c r="M226" s="2">
        <v>4.55</v>
      </c>
      <c r="R226" s="1">
        <v>0</v>
      </c>
      <c r="S226" s="2">
        <v>4.3833333333333337</v>
      </c>
    </row>
    <row r="227" spans="1:33" ht="15" customHeight="1">
      <c r="A227" s="41">
        <v>19</v>
      </c>
      <c r="B227" s="71" t="s">
        <v>174</v>
      </c>
      <c r="C227" s="71"/>
      <c r="D227" s="34">
        <f>AVERAGE(M227,Q227,U227,W227,Y227,AA227,AC227,AE227,AG227,AI227,AK227,AM227,AO227)</f>
        <v>6.2374999999999998</v>
      </c>
      <c r="E227" s="35">
        <f>SUM(L227,P227,T227,V227,X227,Z227,AB227,AD227,AF227,AH227,AJ227,AL227,AN227)</f>
        <v>27</v>
      </c>
      <c r="F227" s="39"/>
      <c r="G227" s="40"/>
      <c r="H227" s="72"/>
      <c r="I227" s="40"/>
      <c r="J227" s="39"/>
      <c r="K227" s="40"/>
      <c r="L227" s="12">
        <v>3</v>
      </c>
      <c r="M227" s="2">
        <v>5.35</v>
      </c>
      <c r="P227" s="12">
        <v>24</v>
      </c>
      <c r="Q227" s="2">
        <v>7.125</v>
      </c>
    </row>
    <row r="228" spans="1:33" ht="15" customHeight="1">
      <c r="A228" s="41">
        <v>20</v>
      </c>
      <c r="B228" s="71" t="s">
        <v>371</v>
      </c>
      <c r="C228" s="71"/>
      <c r="D228" s="34">
        <f>AVERAGE(AC228,AE228,AG228,AI228,AK228,AM228,AO228)</f>
        <v>5.9666666666666668</v>
      </c>
      <c r="E228" s="35">
        <f>SUM(AB228,AD228,AF228,AH228,AJ228,AL228,AN228)</f>
        <v>27</v>
      </c>
      <c r="F228" s="39"/>
      <c r="G228" s="40"/>
      <c r="H228" s="72"/>
      <c r="I228" s="40"/>
      <c r="J228" s="39"/>
      <c r="K228" s="40"/>
      <c r="AB228" s="12">
        <v>27</v>
      </c>
      <c r="AC228" s="2">
        <v>5.9666666666666668</v>
      </c>
    </row>
    <row r="229" spans="1:33" ht="15" customHeight="1">
      <c r="A229" s="41">
        <v>21</v>
      </c>
      <c r="B229" s="71" t="s">
        <v>350</v>
      </c>
      <c r="C229" s="71"/>
      <c r="D229" s="34">
        <f>AVERAGE(Y229,AA229,AC229,AE229,AG229,AI229,AK229,AM229,AO229)</f>
        <v>6.04</v>
      </c>
      <c r="E229" s="35">
        <f>SUM(X229,Z229,AB229,AD229,AF229,AH229,AJ229,AL229,AN229)</f>
        <v>24</v>
      </c>
      <c r="F229" s="39"/>
      <c r="G229" s="40"/>
      <c r="H229" s="72"/>
      <c r="I229" s="40"/>
      <c r="J229" s="39"/>
      <c r="K229" s="40"/>
      <c r="X229" s="12">
        <v>24</v>
      </c>
      <c r="Y229" s="2">
        <v>6.04</v>
      </c>
    </row>
    <row r="230" spans="1:33" ht="15" customHeight="1">
      <c r="A230" s="41">
        <v>22</v>
      </c>
      <c r="B230" s="71" t="s">
        <v>273</v>
      </c>
      <c r="C230" s="71"/>
      <c r="D230" s="34">
        <f>AVERAGE(S230,AC230,AE230,AG230,AI230,AK230,AM230,AO230)</f>
        <v>5.6166666666666663</v>
      </c>
      <c r="E230" s="35">
        <f>SUM(R230,AB230,AD230,AF230,AH230,AJ230,AL230,AN230)</f>
        <v>24</v>
      </c>
      <c r="F230" s="39"/>
      <c r="G230" s="40"/>
      <c r="H230" s="72"/>
      <c r="I230" s="40"/>
      <c r="J230" s="39"/>
      <c r="K230" s="40"/>
      <c r="R230" s="1">
        <v>0</v>
      </c>
      <c r="S230" s="2">
        <v>5.3666666666666663</v>
      </c>
      <c r="AB230" s="12">
        <v>24</v>
      </c>
      <c r="AC230" s="2">
        <v>5.8666666666666663</v>
      </c>
    </row>
    <row r="231" spans="1:33" ht="15" customHeight="1">
      <c r="A231" s="41">
        <v>23</v>
      </c>
      <c r="B231" s="71" t="s">
        <v>304</v>
      </c>
      <c r="C231" s="71"/>
      <c r="D231" s="34">
        <f>AVERAGE(Y231,AA231,AC231,AE231,AG231,AI231,AK231,AM231,AO231)</f>
        <v>5.98</v>
      </c>
      <c r="E231" s="35">
        <f>SUM(X231,Z231,AB231,AD231,AF231,AH231,AJ231,AL231,AN231)</f>
        <v>21</v>
      </c>
      <c r="F231" s="39"/>
      <c r="G231" s="40"/>
      <c r="H231" s="72"/>
      <c r="I231" s="40"/>
      <c r="J231" s="39"/>
      <c r="K231" s="40"/>
      <c r="X231" s="12">
        <v>21</v>
      </c>
      <c r="Y231" s="2">
        <v>5.98</v>
      </c>
    </row>
    <row r="232" spans="1:33" ht="15" customHeight="1">
      <c r="A232" s="41">
        <v>24</v>
      </c>
      <c r="B232" s="71" t="s">
        <v>175</v>
      </c>
      <c r="C232" s="71"/>
      <c r="D232" s="34">
        <f>AVERAGE(M232,S232,W232,Y232,AA232,AC232,AE232,AG232,AI232,AK232,AM232,AO232)</f>
        <v>5.8388888888888886</v>
      </c>
      <c r="E232" s="35">
        <f>SUM(L232,R232,V232,X232,Z232,AB232,AD232,AF232,AH232,AJ232,AL232,AN232)</f>
        <v>21</v>
      </c>
      <c r="F232" s="39"/>
      <c r="G232" s="40"/>
      <c r="H232" s="72"/>
      <c r="I232" s="40"/>
      <c r="J232" s="39"/>
      <c r="K232" s="40"/>
      <c r="L232" s="12">
        <v>0</v>
      </c>
      <c r="M232" s="2">
        <v>5.0333333333333332</v>
      </c>
      <c r="R232" s="1">
        <v>0</v>
      </c>
      <c r="S232" s="2">
        <v>5.7</v>
      </c>
      <c r="V232" s="1">
        <v>21</v>
      </c>
      <c r="W232" s="2">
        <v>6.7833333333333332</v>
      </c>
    </row>
    <row r="233" spans="1:33" ht="15" customHeight="1">
      <c r="A233" s="41">
        <v>25</v>
      </c>
      <c r="B233" s="71" t="s">
        <v>173</v>
      </c>
      <c r="C233" s="71"/>
      <c r="D233" s="34">
        <f>AVERAGE(M233,U233,W233,Y233,AA233,AC233,AE233,AG233,AI233,AK233,AM233,AO233)</f>
        <v>5.75</v>
      </c>
      <c r="E233" s="35">
        <f>SUM(L233,T233,V233,X233,Z233,AB233,AD233,AF233,AH233,AJ233,AL233,AN233)</f>
        <v>21</v>
      </c>
      <c r="F233" s="39"/>
      <c r="G233" s="40"/>
      <c r="H233" s="72"/>
      <c r="I233" s="40"/>
      <c r="J233" s="39"/>
      <c r="K233" s="40"/>
      <c r="L233" s="12">
        <v>21</v>
      </c>
      <c r="M233" s="2">
        <v>5.75</v>
      </c>
    </row>
    <row r="234" spans="1:33" ht="15" customHeight="1">
      <c r="A234" s="41">
        <v>26</v>
      </c>
      <c r="B234" s="71" t="s">
        <v>271</v>
      </c>
      <c r="C234" s="71"/>
      <c r="D234" s="34">
        <f>AVERAGE(S234,U234,W234,Y234,AA234,AC234,AE234,AG234,AI234,AK234,AM234,AO234)</f>
        <v>6.5166666666666666</v>
      </c>
      <c r="E234" s="35">
        <f>SUM(R234,T234,V234,X234,Z234,AB234,AD234,AF234,AH234,AJ234,AL234,AN234)</f>
        <v>18</v>
      </c>
      <c r="F234" s="39"/>
      <c r="G234" s="40"/>
      <c r="H234" s="72"/>
      <c r="I234" s="40"/>
      <c r="J234" s="39"/>
      <c r="K234" s="40"/>
      <c r="R234" s="1">
        <v>18</v>
      </c>
      <c r="S234" s="2">
        <v>6.5166666666666666</v>
      </c>
    </row>
    <row r="235" spans="1:33" ht="15" customHeight="1">
      <c r="A235" s="41">
        <v>27</v>
      </c>
      <c r="B235" s="71" t="s">
        <v>53</v>
      </c>
      <c r="C235" s="71"/>
      <c r="D235" s="34">
        <f>AVERAGE(G235,U235,W235,Y235,AA235,AC235,AE235,AG235,AI235,AK235,AM235,AO235)</f>
        <v>5.18</v>
      </c>
      <c r="E235" s="35">
        <f>SUM(F235,T235,V235,X235,Z235,AB235,AD235,AF235,AH235,AJ235,AL235,AN235)</f>
        <v>18</v>
      </c>
      <c r="F235" s="39">
        <v>18</v>
      </c>
      <c r="G235" s="40">
        <v>5.18</v>
      </c>
      <c r="H235" s="72"/>
      <c r="I235" s="40"/>
      <c r="J235" s="39"/>
      <c r="K235" s="40"/>
    </row>
    <row r="236" spans="1:33" ht="15" customHeight="1">
      <c r="A236" s="41">
        <v>28</v>
      </c>
      <c r="B236" s="71" t="s">
        <v>303</v>
      </c>
      <c r="C236" s="71"/>
      <c r="D236" s="34">
        <f>AVERAGE(W236,AC236,AE236,AG236)</f>
        <v>4.9830357142857142</v>
      </c>
      <c r="E236" s="35">
        <f>SUM(V236,AB236,AD236,AF236)</f>
        <v>18</v>
      </c>
      <c r="F236" s="39"/>
      <c r="G236" s="40"/>
      <c r="H236" s="72"/>
      <c r="I236" s="40"/>
      <c r="J236" s="39"/>
      <c r="K236" s="40"/>
      <c r="V236" s="1">
        <v>6</v>
      </c>
      <c r="W236" s="2">
        <v>5.75</v>
      </c>
      <c r="AB236" s="12">
        <v>6</v>
      </c>
      <c r="AC236" s="2">
        <v>4.6500000000000004</v>
      </c>
      <c r="AD236" s="1">
        <v>0</v>
      </c>
      <c r="AE236" s="2">
        <v>4.2321428571428568</v>
      </c>
      <c r="AF236" s="12">
        <v>6</v>
      </c>
      <c r="AG236" s="2">
        <v>5.3</v>
      </c>
    </row>
    <row r="237" spans="1:33" ht="15" customHeight="1">
      <c r="A237" s="41">
        <v>29</v>
      </c>
      <c r="B237" s="71" t="s">
        <v>81</v>
      </c>
      <c r="C237" s="71"/>
      <c r="D237" s="34">
        <f>AVERAGE(I237,K237,M237,Q237,U237,W237,Y237,AA237,AC237,AE237,AG237,AI237,AK237,AM237,AO237)</f>
        <v>4.8340476190476194</v>
      </c>
      <c r="E237" s="35">
        <f>SUM(H237,J237,L237,P237,T237,V237,X237,Z237,AB237,AD237,AF237,AH237,AJ237,AL237,AN237)</f>
        <v>18</v>
      </c>
      <c r="F237" s="39"/>
      <c r="G237" s="40"/>
      <c r="H237" s="72">
        <v>12</v>
      </c>
      <c r="I237" s="40">
        <v>4.625</v>
      </c>
      <c r="J237" s="39">
        <v>3</v>
      </c>
      <c r="K237" s="40">
        <v>5.083333333333333</v>
      </c>
      <c r="L237" s="12">
        <v>0</v>
      </c>
      <c r="M237" s="2">
        <v>3.8166666666666669</v>
      </c>
      <c r="P237" s="12">
        <v>0</v>
      </c>
      <c r="Q237" s="2">
        <v>5.4285714285714288</v>
      </c>
      <c r="T237" s="12">
        <v>3</v>
      </c>
      <c r="U237" s="2">
        <v>5.2166666666666668</v>
      </c>
    </row>
    <row r="238" spans="1:33" ht="15" customHeight="1">
      <c r="A238" s="41">
        <v>30</v>
      </c>
      <c r="B238" s="71" t="s">
        <v>82</v>
      </c>
      <c r="C238" s="71"/>
      <c r="D238" s="34">
        <f>AVERAGE(I238,K238,O238,Q238,Y238,AA238,AC238,AE238,AG238,AI238,AK238,AM238,AO238)</f>
        <v>4.5140178571428571</v>
      </c>
      <c r="E238" s="35">
        <f>SUM(H238,J238,N238,P238,X238,Z238,AB238,AD238,AF238,AH238,AJ238,AL238,AN238)</f>
        <v>18</v>
      </c>
      <c r="F238" s="39"/>
      <c r="G238" s="40"/>
      <c r="H238" s="72">
        <v>9</v>
      </c>
      <c r="I238" s="40">
        <v>4.1428571428571432</v>
      </c>
      <c r="J238" s="39">
        <v>0</v>
      </c>
      <c r="K238" s="40">
        <v>4.5999999999999996</v>
      </c>
      <c r="L238" s="12">
        <v>0</v>
      </c>
      <c r="M238" s="2">
        <v>3.9666666666666668</v>
      </c>
      <c r="N238" s="1">
        <v>0</v>
      </c>
      <c r="O238" s="2">
        <v>4.859375</v>
      </c>
      <c r="P238" s="12">
        <v>0</v>
      </c>
      <c r="Q238" s="2">
        <v>4.5178571428571432</v>
      </c>
      <c r="R238" s="1">
        <v>0</v>
      </c>
      <c r="S238" s="2">
        <v>4.4000000000000004</v>
      </c>
      <c r="V238" s="1">
        <v>0</v>
      </c>
      <c r="W238" s="2">
        <v>4.3</v>
      </c>
      <c r="X238" s="12">
        <v>9</v>
      </c>
      <c r="Y238" s="2">
        <v>4.45</v>
      </c>
    </row>
    <row r="239" spans="1:33" ht="15" customHeight="1">
      <c r="A239" s="41">
        <v>31</v>
      </c>
      <c r="B239" s="71" t="s">
        <v>170</v>
      </c>
      <c r="C239" s="71"/>
      <c r="D239" s="34">
        <f>AVERAGE(M239,Q239,U239,W239,Y239,AA239,AC239,AE239,AG239,AI239,AK239,AM239,AO239)</f>
        <v>5.6142857142857139</v>
      </c>
      <c r="E239" s="35">
        <f>SUM(L239,P239,T239,V239,X239,Z239,AB239,AD239,AF239,AH239,AJ239,AL239,AN239)</f>
        <v>15</v>
      </c>
      <c r="F239" s="39"/>
      <c r="G239" s="40"/>
      <c r="H239" s="72"/>
      <c r="I239" s="40"/>
      <c r="J239" s="39"/>
      <c r="K239" s="40"/>
      <c r="L239" s="12">
        <v>12</v>
      </c>
      <c r="M239" s="2">
        <v>5.55</v>
      </c>
      <c r="P239" s="12">
        <v>3</v>
      </c>
      <c r="Q239" s="2">
        <v>5.6785714285714288</v>
      </c>
    </row>
    <row r="240" spans="1:33" ht="15" customHeight="1">
      <c r="A240" s="41">
        <v>32</v>
      </c>
      <c r="B240" s="71" t="s">
        <v>141</v>
      </c>
      <c r="C240" s="71"/>
      <c r="D240" s="34">
        <f>AVERAGE(S240,U240,AA240,AE240,AG240)</f>
        <v>5.3266666666666662</v>
      </c>
      <c r="E240" s="35">
        <f>SUM(R240,T240,Z240,AD240,AF240)</f>
        <v>15</v>
      </c>
      <c r="F240" s="39"/>
      <c r="G240" s="40"/>
      <c r="H240" s="72"/>
      <c r="I240" s="40"/>
      <c r="J240" s="39">
        <v>0</v>
      </c>
      <c r="K240" s="40">
        <v>3.75</v>
      </c>
      <c r="L240" s="12">
        <v>0</v>
      </c>
      <c r="M240" s="2">
        <v>3.9166666666666665</v>
      </c>
      <c r="R240" s="1">
        <v>0</v>
      </c>
      <c r="S240" s="2">
        <v>5.35</v>
      </c>
      <c r="T240" s="12">
        <v>0</v>
      </c>
      <c r="U240" s="2">
        <v>4.916666666666667</v>
      </c>
      <c r="Z240" s="1">
        <v>0</v>
      </c>
      <c r="AA240" s="2">
        <v>5.6428571428571432</v>
      </c>
      <c r="AB240" s="12">
        <v>0</v>
      </c>
      <c r="AC240" s="2">
        <v>4.4000000000000004</v>
      </c>
      <c r="AD240" s="1">
        <v>6</v>
      </c>
      <c r="AE240" s="2">
        <v>5.3571428571428568</v>
      </c>
      <c r="AF240" s="12">
        <v>9</v>
      </c>
      <c r="AG240" s="2">
        <v>5.3666666666666663</v>
      </c>
    </row>
    <row r="241" spans="1:33" ht="15" customHeight="1">
      <c r="A241" s="41">
        <v>33</v>
      </c>
      <c r="B241" s="71" t="s">
        <v>277</v>
      </c>
      <c r="C241" s="71"/>
      <c r="D241" s="34">
        <f>AVERAGE(S241,AG241)</f>
        <v>5.1833333333333336</v>
      </c>
      <c r="E241" s="35">
        <f>SUM(R241,AF241)</f>
        <v>12</v>
      </c>
      <c r="F241" s="39"/>
      <c r="G241" s="40"/>
      <c r="H241" s="72"/>
      <c r="I241" s="40"/>
      <c r="J241" s="39"/>
      <c r="K241" s="40"/>
      <c r="R241" s="1">
        <v>0</v>
      </c>
      <c r="S241" s="2">
        <v>4.833333333333333</v>
      </c>
      <c r="AF241" s="12">
        <v>12</v>
      </c>
      <c r="AG241" s="2">
        <v>5.5333333333333332</v>
      </c>
    </row>
    <row r="242" spans="1:33" ht="15" customHeight="1">
      <c r="A242" s="41">
        <v>34</v>
      </c>
      <c r="B242" s="71" t="s">
        <v>232</v>
      </c>
      <c r="C242" s="71"/>
      <c r="D242" s="34">
        <f>AVERAGE(Q242,AC242,AE242,AG242,AI242,AK242,AM242,AO242)</f>
        <v>4.4749999999999996</v>
      </c>
      <c r="E242" s="35">
        <f>SUM(P242,AB242,AD242,AF242,AH242,AJ242,AL242,AN242)</f>
        <v>12</v>
      </c>
      <c r="F242" s="39"/>
      <c r="G242" s="40"/>
      <c r="H242" s="72"/>
      <c r="I242" s="40"/>
      <c r="J242" s="39"/>
      <c r="K242" s="40"/>
      <c r="P242" s="12">
        <v>0</v>
      </c>
      <c r="Q242" s="2">
        <v>4</v>
      </c>
      <c r="AB242" s="12">
        <v>12</v>
      </c>
      <c r="AC242" s="2">
        <v>4.95</v>
      </c>
    </row>
    <row r="243" spans="1:33" ht="15" customHeight="1">
      <c r="A243" s="41">
        <v>35</v>
      </c>
      <c r="B243" s="71" t="s">
        <v>209</v>
      </c>
      <c r="C243" s="71"/>
      <c r="D243" s="34">
        <f>AVERAGE(O243,Q243,S243,U243,Y243,AG243,AI243,AK243,AM243,AO243)</f>
        <v>4.4623392857142861</v>
      </c>
      <c r="E243" s="35">
        <f>SUM(N243,P243,R243,T243,X243,AF243,AH243,AJ243,AL243,AN243)</f>
        <v>12</v>
      </c>
      <c r="F243" s="39"/>
      <c r="G243" s="40"/>
      <c r="H243" s="72"/>
      <c r="I243" s="40"/>
      <c r="J243" s="39"/>
      <c r="K243" s="40"/>
      <c r="N243" s="1">
        <v>0</v>
      </c>
      <c r="O243" s="2">
        <v>4.328125</v>
      </c>
      <c r="P243" s="12">
        <v>0</v>
      </c>
      <c r="Q243" s="2">
        <v>4.3035714285714288</v>
      </c>
      <c r="R243" s="1">
        <v>0</v>
      </c>
      <c r="S243" s="2">
        <v>4.5666666666666664</v>
      </c>
      <c r="T243" s="12">
        <v>0</v>
      </c>
      <c r="U243" s="2">
        <v>4.1333333333333337</v>
      </c>
      <c r="X243" s="12">
        <v>12</v>
      </c>
      <c r="Y243" s="2">
        <v>4.9800000000000004</v>
      </c>
      <c r="AB243" s="12">
        <v>0</v>
      </c>
      <c r="AC243" s="2">
        <v>3.1166666666666667</v>
      </c>
      <c r="AD243" s="1">
        <v>0</v>
      </c>
      <c r="AE243" s="2">
        <v>3.9464285714285716</v>
      </c>
    </row>
    <row r="244" spans="1:33" ht="15" customHeight="1">
      <c r="A244" s="41">
        <v>36</v>
      </c>
      <c r="B244" s="71" t="s">
        <v>290</v>
      </c>
      <c r="C244" s="71"/>
      <c r="D244" s="34">
        <f>AVERAGE(U244,W244,Y244,AG244)</f>
        <v>4.7399999999999993</v>
      </c>
      <c r="E244" s="35">
        <f>SUM(T244,V244,X244,AF244)</f>
        <v>9</v>
      </c>
      <c r="F244" s="39"/>
      <c r="G244" s="40"/>
      <c r="H244" s="72"/>
      <c r="I244" s="40"/>
      <c r="J244" s="39"/>
      <c r="K244" s="40"/>
      <c r="T244" s="12">
        <v>0</v>
      </c>
      <c r="U244" s="2">
        <v>4.75</v>
      </c>
      <c r="V244" s="1">
        <v>0</v>
      </c>
      <c r="W244" s="2">
        <v>4.833333333333333</v>
      </c>
      <c r="X244" s="12">
        <v>6</v>
      </c>
      <c r="Y244" s="2">
        <v>4.3600000000000003</v>
      </c>
      <c r="AF244" s="12">
        <v>3</v>
      </c>
      <c r="AG244" s="2">
        <v>5.0166666666666666</v>
      </c>
    </row>
    <row r="245" spans="1:33" ht="15" customHeight="1">
      <c r="A245" s="41">
        <v>37</v>
      </c>
      <c r="B245" s="71" t="s">
        <v>83</v>
      </c>
      <c r="C245" s="71"/>
      <c r="D245" s="34">
        <f>AVERAGE(I245,Q245,U245,W245,Y245,AA245,AC245,AE245,AG245,AI245,AK245,AM245,AO245)</f>
        <v>4.1428571428571423</v>
      </c>
      <c r="E245" s="35">
        <f>SUM(H245,P245,T245,V245,X245,Z245,AB245,AD245,AF245,AH245,AJ245,AL245,AN245)</f>
        <v>6</v>
      </c>
      <c r="F245" s="39"/>
      <c r="G245" s="40"/>
      <c r="H245" s="72">
        <v>6</v>
      </c>
      <c r="I245" s="40">
        <v>4.0714285714285712</v>
      </c>
      <c r="J245" s="39"/>
      <c r="K245" s="40"/>
      <c r="P245" s="12">
        <v>0</v>
      </c>
      <c r="Q245" s="2">
        <v>4.2142857142857144</v>
      </c>
    </row>
    <row r="246" spans="1:33" ht="15" customHeight="1">
      <c r="A246" s="41">
        <v>38</v>
      </c>
      <c r="B246" s="71" t="s">
        <v>304</v>
      </c>
      <c r="C246" s="71"/>
      <c r="D246" s="34">
        <f>AVERAGE(W246,Y246,AA246,AC246,AE246,AG246,AI246,AK246,AM246,AO246)</f>
        <v>5.666666666666667</v>
      </c>
      <c r="E246" s="35">
        <f>SUM(V246,X246,Z246,AB246,AD246,AF246,AH246,AJ246,AL246,AN246)</f>
        <v>3</v>
      </c>
      <c r="F246" s="39"/>
      <c r="G246" s="40"/>
      <c r="H246" s="72"/>
      <c r="I246" s="40"/>
      <c r="J246" s="39"/>
      <c r="K246" s="40"/>
      <c r="V246" s="1">
        <v>3</v>
      </c>
      <c r="W246" s="2">
        <v>5.666666666666667</v>
      </c>
    </row>
    <row r="247" spans="1:33" ht="15" customHeight="1">
      <c r="A247" s="41">
        <v>39</v>
      </c>
      <c r="B247" s="71" t="s">
        <v>372</v>
      </c>
      <c r="C247" s="71"/>
      <c r="D247" s="34">
        <f>AVERAGE(AC247,AE247,AG247,AI247,AK247,AM247,AO247)</f>
        <v>4.5999999999999996</v>
      </c>
      <c r="E247" s="35">
        <f>SUM(AB247,AD247,AF247,AH247,AJ247,AL247,AN247)</f>
        <v>3</v>
      </c>
      <c r="F247" s="39"/>
      <c r="G247" s="40"/>
      <c r="H247" s="72"/>
      <c r="I247" s="40"/>
      <c r="J247" s="39"/>
      <c r="K247" s="40"/>
      <c r="AB247" s="12">
        <v>3</v>
      </c>
      <c r="AC247" s="2">
        <v>4.5999999999999996</v>
      </c>
    </row>
    <row r="248" spans="1:33" ht="15" customHeight="1">
      <c r="A248" s="41">
        <v>40</v>
      </c>
      <c r="B248" s="71" t="s">
        <v>351</v>
      </c>
      <c r="C248" s="71"/>
      <c r="D248" s="34">
        <f>AVERAGE(Y248,AA248,AC248,AE248,AG248,AI248,AK248,AM248,AO248)</f>
        <v>3.66</v>
      </c>
      <c r="E248" s="35">
        <f>SUM(X248,Z248,AB248,AD248,AF248,AH248,AJ248,AL248,AN248)</f>
        <v>3</v>
      </c>
      <c r="F248" s="39"/>
      <c r="G248" s="40"/>
      <c r="H248" s="72"/>
      <c r="I248" s="40"/>
      <c r="J248" s="39"/>
      <c r="K248" s="40"/>
      <c r="X248" s="12">
        <v>3</v>
      </c>
      <c r="Y248" s="2">
        <v>3.66</v>
      </c>
    </row>
    <row r="249" spans="1:33" ht="15" customHeight="1">
      <c r="A249" s="41">
        <v>41</v>
      </c>
      <c r="B249" s="71" t="s">
        <v>84</v>
      </c>
      <c r="C249" s="71"/>
      <c r="D249" s="34">
        <f>AVERAGE(I249,K249,S249,U249,W249,Y249,AA249,AC249,AE249,AG249,AI249,AK249,AM249,AO249)</f>
        <v>3.4988095238095238</v>
      </c>
      <c r="E249" s="35">
        <f>SUM(H249,J249,R249,T249,V249,X249,Z249,AB249,AD249,AF249,AH249,AJ249,AL249,AN249)</f>
        <v>3</v>
      </c>
      <c r="F249" s="39"/>
      <c r="G249" s="40"/>
      <c r="H249" s="72">
        <v>3</v>
      </c>
      <c r="I249" s="40">
        <v>3.4464285714285716</v>
      </c>
      <c r="J249" s="39">
        <v>0</v>
      </c>
      <c r="K249" s="40">
        <v>3.9166666666666665</v>
      </c>
      <c r="R249" s="1">
        <v>0</v>
      </c>
      <c r="S249" s="2">
        <v>3.1333333333333333</v>
      </c>
    </row>
    <row r="250" spans="1:33" ht="15" customHeight="1">
      <c r="A250" s="41">
        <v>42</v>
      </c>
      <c r="B250" s="71" t="s">
        <v>205</v>
      </c>
      <c r="C250" s="71"/>
      <c r="D250" s="34">
        <f>AVERAGE(O250,U250,W250,Y250,AA250,AC250,AE250,AG250,AI250,AK250,AM250,AO250)</f>
        <v>6</v>
      </c>
      <c r="E250" s="35">
        <f>SUM(N250,T250,V250,X250,Z250,AB250,AD250,AF250,AH250,AJ250,AL250,AN250)</f>
        <v>0</v>
      </c>
      <c r="F250" s="39"/>
      <c r="G250" s="40"/>
      <c r="H250" s="72"/>
      <c r="I250" s="40"/>
      <c r="J250" s="39"/>
      <c r="K250" s="40"/>
      <c r="N250" s="1">
        <v>0</v>
      </c>
      <c r="O250" s="2">
        <v>6</v>
      </c>
    </row>
    <row r="251" spans="1:33" ht="15" customHeight="1">
      <c r="A251" s="41">
        <v>43</v>
      </c>
      <c r="B251" s="71" t="s">
        <v>206</v>
      </c>
      <c r="C251" s="71"/>
      <c r="D251" s="34">
        <f>AVERAGE(O251,U251,W251,Y251,AA251,AC251,AE251,AG251,AI251,AK251,AM251,AO251)</f>
        <v>5.890625</v>
      </c>
      <c r="E251" s="35">
        <f>SUM(N251,T251,V251,X251,Z251,AB251,AD251,AF251,AH251,AJ251,AL251,AN251)</f>
        <v>0</v>
      </c>
      <c r="F251" s="39"/>
      <c r="G251" s="40"/>
      <c r="H251" s="72"/>
      <c r="I251" s="40"/>
      <c r="J251" s="39"/>
      <c r="K251" s="40"/>
      <c r="N251" s="1">
        <v>0</v>
      </c>
      <c r="O251" s="2">
        <v>5.890625</v>
      </c>
    </row>
    <row r="252" spans="1:33" ht="15" customHeight="1">
      <c r="A252" s="41">
        <v>44</v>
      </c>
      <c r="B252" s="71" t="s">
        <v>272</v>
      </c>
      <c r="C252" s="71"/>
      <c r="D252" s="34">
        <f>AVERAGE(S252,W252,Y252,AA252,AC252,AE252,AG252,AI252,AK252,AM252,AO252)</f>
        <v>5.5</v>
      </c>
      <c r="E252" s="35">
        <f>SUM(R252,V252,X252,Z252,AB252,AD252,AF252,AH252,AJ252,AL252,AN252)</f>
        <v>0</v>
      </c>
      <c r="F252" s="39"/>
      <c r="G252" s="40"/>
      <c r="H252" s="72"/>
      <c r="I252" s="40"/>
      <c r="J252" s="39"/>
      <c r="K252" s="40"/>
      <c r="R252" s="1">
        <v>0</v>
      </c>
      <c r="S252" s="2">
        <v>5.4666666666666668</v>
      </c>
      <c r="V252" s="1">
        <v>0</v>
      </c>
      <c r="W252" s="2">
        <v>5.5333333333333332</v>
      </c>
    </row>
    <row r="253" spans="1:33" ht="15" customHeight="1">
      <c r="A253" s="41">
        <v>45</v>
      </c>
      <c r="B253" s="71" t="s">
        <v>275</v>
      </c>
      <c r="C253" s="71"/>
      <c r="D253" s="34">
        <f>AVERAGE(S253,U253,W253,Y253,AA253,AC253,AE253,AG253,AI253,AK253,AM253,AO253)</f>
        <v>5.1166666666666663</v>
      </c>
      <c r="E253" s="35">
        <f>SUM(R253,T253,V253,X253,Z253,AB253,AD253,AF253,AH253,AJ253,AL253,AN253)</f>
        <v>0</v>
      </c>
      <c r="F253" s="39"/>
      <c r="G253" s="40"/>
      <c r="H253" s="72"/>
      <c r="I253" s="40"/>
      <c r="J253" s="39"/>
      <c r="K253" s="40"/>
      <c r="R253" s="1">
        <v>0</v>
      </c>
      <c r="S253" s="2">
        <v>5.1166666666666663</v>
      </c>
    </row>
    <row r="254" spans="1:33" ht="15" customHeight="1">
      <c r="A254" s="41">
        <v>46</v>
      </c>
      <c r="B254" s="71" t="s">
        <v>139</v>
      </c>
      <c r="C254" s="71"/>
      <c r="D254" s="34">
        <f>AVERAGE(K254,O254,U254,W254,Y254,AA254,AC254,AE254,AG254,AI254,AK254,AM254,AO254)</f>
        <v>4.6489583333333329</v>
      </c>
      <c r="E254" s="35">
        <f>SUM(J254,N254,T254,V254,X254,Z254,AB254,AD254,AF254,AH254,AJ254,AL254,AN254)</f>
        <v>0</v>
      </c>
      <c r="F254" s="39"/>
      <c r="G254" s="40"/>
      <c r="H254" s="72"/>
      <c r="I254" s="40"/>
      <c r="J254" s="39">
        <v>0</v>
      </c>
      <c r="K254" s="40">
        <v>4.5166666666666666</v>
      </c>
      <c r="N254" s="1">
        <v>0</v>
      </c>
      <c r="O254" s="2">
        <v>4.78125</v>
      </c>
    </row>
    <row r="255" spans="1:33" ht="15" customHeight="1">
      <c r="A255" s="41">
        <v>47</v>
      </c>
      <c r="B255" s="71" t="s">
        <v>278</v>
      </c>
      <c r="C255" s="71"/>
      <c r="D255" s="34">
        <f>AVERAGE(S255,U255,W255,Y255,AA255,AC255,AE255,AG255,AI255,AK255,AM255,AO255)</f>
        <v>4.5999999999999996</v>
      </c>
      <c r="E255" s="35">
        <f>SUM(R255,T255,V255,X255,Z255,AB255,AD255,AF255,AH255,AJ255,AL255,AN255)</f>
        <v>0</v>
      </c>
      <c r="F255" s="39"/>
      <c r="G255" s="40"/>
      <c r="H255" s="72"/>
      <c r="I255" s="40"/>
      <c r="J255" s="39"/>
      <c r="K255" s="40"/>
      <c r="R255" s="1">
        <v>0</v>
      </c>
      <c r="S255" s="2">
        <v>4.5999999999999996</v>
      </c>
    </row>
    <row r="256" spans="1:33" ht="15" customHeight="1">
      <c r="A256" s="41">
        <v>48</v>
      </c>
      <c r="B256" s="71" t="s">
        <v>208</v>
      </c>
      <c r="C256" s="71"/>
      <c r="D256" s="34">
        <f>AVERAGE(O256,U256,W256,Y256,AA256,AC256,AE256,AG256,AI256,AK256,AM256,AO256)</f>
        <v>4.59375</v>
      </c>
      <c r="E256" s="35">
        <f>SUM(N256,T256,V256,X256,Z256,AB256,AD256,AF256,AH256,AJ256,AL256,AN256)</f>
        <v>0</v>
      </c>
      <c r="F256" s="39"/>
      <c r="G256" s="40"/>
      <c r="H256" s="72"/>
      <c r="I256" s="40"/>
      <c r="J256" s="39"/>
      <c r="K256" s="40"/>
      <c r="N256" s="1">
        <v>0</v>
      </c>
      <c r="O256" s="2">
        <v>4.59375</v>
      </c>
    </row>
    <row r="257" spans="1:31" ht="15" customHeight="1">
      <c r="A257" s="41">
        <v>49</v>
      </c>
      <c r="B257" s="71" t="s">
        <v>274</v>
      </c>
      <c r="C257" s="71"/>
      <c r="D257" s="34">
        <f>AVERAGE(S257,AC257,AE257,AG257,AI257,AK257,AM257,AO257)</f>
        <v>4.5166666666666666</v>
      </c>
      <c r="E257" s="35">
        <f>SUM(R257,AB257,AD257,AF257,AH257,AJ257,AL257,AN257)</f>
        <v>0</v>
      </c>
      <c r="F257" s="39"/>
      <c r="G257" s="40"/>
      <c r="H257" s="72"/>
      <c r="I257" s="40"/>
      <c r="J257" s="39"/>
      <c r="K257" s="40"/>
      <c r="R257" s="1">
        <v>0</v>
      </c>
      <c r="S257" s="2">
        <v>5.25</v>
      </c>
      <c r="AB257" s="12">
        <v>0</v>
      </c>
      <c r="AC257" s="2">
        <v>3.7833333333333332</v>
      </c>
    </row>
    <row r="258" spans="1:31" ht="15" customHeight="1">
      <c r="A258" s="41">
        <v>50</v>
      </c>
      <c r="B258" s="71" t="s">
        <v>207</v>
      </c>
      <c r="C258" s="71"/>
      <c r="D258" s="34">
        <f>AVERAGE(O258,U258,W258,Y258,AA258,AC258,AE258,AG258,AI258,AK258,AM258,AO258)</f>
        <v>4.4973958333333339</v>
      </c>
      <c r="E258" s="35">
        <f>SUM(N258,T258,V258,X258,Z258,AB258,AD258,AF258,AH258,AJ258,AL258,AN258)</f>
        <v>0</v>
      </c>
      <c r="F258" s="39"/>
      <c r="G258" s="40"/>
      <c r="H258" s="72"/>
      <c r="I258" s="40"/>
      <c r="J258" s="39"/>
      <c r="K258" s="40"/>
      <c r="N258" s="1">
        <v>0</v>
      </c>
      <c r="O258" s="2">
        <v>4.828125</v>
      </c>
      <c r="T258" s="12">
        <v>0</v>
      </c>
      <c r="U258" s="2">
        <v>4.166666666666667</v>
      </c>
    </row>
    <row r="259" spans="1:31" ht="15" customHeight="1">
      <c r="A259" s="41">
        <v>51</v>
      </c>
      <c r="B259" s="71" t="s">
        <v>276</v>
      </c>
      <c r="C259" s="71"/>
      <c r="D259" s="34">
        <f>AVERAGE(S259,AC259,AE259,AG259,AI259,AK259,AM259,AO259)</f>
        <v>4.4333333333333336</v>
      </c>
      <c r="E259" s="35">
        <f>SUM(R259,AB259,AD259,AF259,AH259,AJ259,AL259,AN259)</f>
        <v>0</v>
      </c>
      <c r="F259" s="39"/>
      <c r="G259" s="40"/>
      <c r="H259" s="72"/>
      <c r="I259" s="40"/>
      <c r="J259" s="39"/>
      <c r="K259" s="40"/>
      <c r="R259" s="1">
        <v>0</v>
      </c>
      <c r="S259" s="2">
        <v>4.833333333333333</v>
      </c>
      <c r="AB259" s="12">
        <v>0</v>
      </c>
      <c r="AC259" s="2">
        <v>4.0333333333333332</v>
      </c>
    </row>
    <row r="260" spans="1:31" ht="15" customHeight="1">
      <c r="A260" s="41">
        <v>52</v>
      </c>
      <c r="B260" s="71" t="s">
        <v>231</v>
      </c>
      <c r="C260" s="71"/>
      <c r="D260" s="34">
        <f>AVERAGE(Q260,U260,W260,Y260,AA260,AC260,AE260,AG260,AI260,AK260,AM260,AO260)</f>
        <v>4.3214285714285712</v>
      </c>
      <c r="E260" s="35">
        <f>SUM(P260,T260,V260,X260,Z260,AB260,AD260,AF260,AH260,AJ260,AL260,AN260)</f>
        <v>0</v>
      </c>
      <c r="F260" s="39"/>
      <c r="G260" s="40"/>
      <c r="H260" s="72"/>
      <c r="I260" s="40"/>
      <c r="J260" s="39"/>
      <c r="K260" s="40"/>
      <c r="P260" s="12">
        <v>0</v>
      </c>
      <c r="Q260" s="2">
        <v>4.3214285714285712</v>
      </c>
    </row>
    <row r="261" spans="1:31" ht="15" customHeight="1">
      <c r="A261" s="41">
        <v>53</v>
      </c>
      <c r="B261" s="71" t="s">
        <v>373</v>
      </c>
      <c r="C261" s="71"/>
      <c r="D261" s="34">
        <f>AVERAGE(AC261,AE261,AG261,AI261,AK261,AM261,AO261)</f>
        <v>4.25</v>
      </c>
      <c r="E261" s="35">
        <f>SUM(AB261,AD261,AF261,AH261,AJ261,AL261,AN261)</f>
        <v>0</v>
      </c>
      <c r="F261" s="39"/>
      <c r="G261" s="40"/>
      <c r="H261" s="72"/>
      <c r="I261" s="40"/>
      <c r="J261" s="39"/>
      <c r="K261" s="40"/>
      <c r="AB261" s="12">
        <v>0</v>
      </c>
      <c r="AC261" s="2">
        <v>4.25</v>
      </c>
    </row>
    <row r="262" spans="1:31" ht="15" customHeight="1">
      <c r="A262" s="41">
        <v>54</v>
      </c>
      <c r="B262" s="71" t="s">
        <v>303</v>
      </c>
      <c r="C262" s="71"/>
      <c r="D262" s="34">
        <f>AVERAGE(AE262,AG262,AI262,AK262,AM262,AO262)</f>
        <v>4.2321428571428568</v>
      </c>
      <c r="E262" s="35">
        <f>SUM(AD262,AF262,AH262,AJ262,AL262,AN262)</f>
        <v>0</v>
      </c>
      <c r="F262" s="39"/>
      <c r="G262" s="40"/>
      <c r="H262" s="72"/>
      <c r="I262" s="40"/>
      <c r="J262" s="39"/>
      <c r="K262" s="40"/>
      <c r="AD262" s="1">
        <v>0</v>
      </c>
      <c r="AE262" s="2">
        <v>4.2321428571428568</v>
      </c>
    </row>
    <row r="263" spans="1:31" ht="15" customHeight="1">
      <c r="A263" s="41">
        <v>55</v>
      </c>
      <c r="B263" s="71" t="s">
        <v>305</v>
      </c>
      <c r="C263" s="71"/>
      <c r="D263" s="34">
        <f>AVERAGE(W263,AA263,AC263,AE263,AG263,AI263,AK263,AM263,AO263)</f>
        <v>3.9821428571428572</v>
      </c>
      <c r="E263" s="35">
        <f>SUM(V263,Z263,AB263,AD263,AF263,AH263,AJ263,AL263,AN263)</f>
        <v>0</v>
      </c>
      <c r="F263" s="39"/>
      <c r="G263" s="40"/>
      <c r="H263" s="72"/>
      <c r="I263" s="40"/>
      <c r="J263" s="39"/>
      <c r="K263" s="40"/>
      <c r="V263" s="1">
        <v>0</v>
      </c>
      <c r="W263" s="2">
        <v>3.75</v>
      </c>
      <c r="Z263" s="1">
        <v>0</v>
      </c>
      <c r="AA263" s="2">
        <v>4.2142857142857144</v>
      </c>
    </row>
    <row r="264" spans="1:31" ht="15" customHeight="1">
      <c r="A264" s="41">
        <v>56</v>
      </c>
      <c r="B264" s="71" t="s">
        <v>140</v>
      </c>
      <c r="C264" s="71"/>
      <c r="D264" s="34">
        <f>AVERAGE(K264,S264,AC264,AE264,AG264,AI264,AK264,AM264,AO264)</f>
        <v>3.9555555555555557</v>
      </c>
      <c r="E264" s="35">
        <f>SUM(J264,R264,AB264,AD264,AF264,AH264,AJ264,AL264,AN264)</f>
        <v>0</v>
      </c>
      <c r="F264" s="39"/>
      <c r="G264" s="40"/>
      <c r="H264" s="72"/>
      <c r="I264" s="40"/>
      <c r="J264" s="39">
        <v>0</v>
      </c>
      <c r="K264" s="40">
        <v>3.9333333333333331</v>
      </c>
      <c r="R264" s="1">
        <v>0</v>
      </c>
      <c r="S264" s="2">
        <v>3.7833333333333332</v>
      </c>
      <c r="AB264" s="12">
        <v>0</v>
      </c>
      <c r="AC264" s="2">
        <v>4.1500000000000004</v>
      </c>
    </row>
    <row r="265" spans="1:31" ht="15" customHeight="1">
      <c r="A265" s="41">
        <v>57</v>
      </c>
      <c r="B265" s="71" t="s">
        <v>280</v>
      </c>
      <c r="C265" s="71"/>
      <c r="D265" s="34">
        <f>AVERAGE(S265,U265,W265,AC265,AE265,AG265,AI265,AK265,AM265,AO265)</f>
        <v>3.9208333333333334</v>
      </c>
      <c r="E265" s="35">
        <f>SUM(R265,T265,V265,AB265,AD265,AF265,AH265,AJ265,AL265,AN265)</f>
        <v>0</v>
      </c>
      <c r="F265" s="39"/>
      <c r="G265" s="40"/>
      <c r="H265" s="72"/>
      <c r="I265" s="40"/>
      <c r="J265" s="39"/>
      <c r="K265" s="40"/>
      <c r="R265" s="1">
        <v>0</v>
      </c>
      <c r="S265" s="2">
        <v>3.4666666666666668</v>
      </c>
      <c r="T265" s="12">
        <v>0</v>
      </c>
      <c r="U265" s="2">
        <v>3.3166666666666669</v>
      </c>
      <c r="V265" s="1">
        <v>0</v>
      </c>
      <c r="W265" s="2">
        <v>4.333333333333333</v>
      </c>
      <c r="AB265" s="12">
        <v>0</v>
      </c>
      <c r="AC265" s="2">
        <v>4.5666666666666664</v>
      </c>
    </row>
    <row r="266" spans="1:31" ht="15" customHeight="1">
      <c r="A266" s="41">
        <v>58</v>
      </c>
      <c r="B266" s="71" t="s">
        <v>279</v>
      </c>
      <c r="C266" s="71"/>
      <c r="D266" s="34">
        <f>AVERAGE(S266,AA266,AC266,AE266,AG266,AI266,AK266,AM266,AO266)</f>
        <v>3.7781746031746031</v>
      </c>
      <c r="E266" s="35">
        <f>SUM(R266,Z266,AB266,AD266,AF266,AH266,AJ266,AL266,AN266)</f>
        <v>0</v>
      </c>
      <c r="F266" s="39"/>
      <c r="G266" s="40"/>
      <c r="H266" s="72"/>
      <c r="I266" s="40"/>
      <c r="J266" s="39"/>
      <c r="K266" s="40"/>
      <c r="R266" s="1">
        <v>0</v>
      </c>
      <c r="S266" s="2">
        <v>3.5166666666666666</v>
      </c>
      <c r="Z266" s="1">
        <v>0</v>
      </c>
      <c r="AA266" s="2">
        <v>3.7678571428571428</v>
      </c>
      <c r="AB266" s="12">
        <v>0</v>
      </c>
      <c r="AC266" s="2">
        <v>4.05</v>
      </c>
    </row>
    <row r="267" spans="1:31" ht="15" customHeight="1">
      <c r="A267" s="41">
        <v>59</v>
      </c>
      <c r="B267" s="71" t="s">
        <v>142</v>
      </c>
      <c r="C267" s="71"/>
      <c r="D267" s="34">
        <f>AVERAGE(K267,M267,O267,S267,U267,W267,Y267,AA267,AC267,AE267,AG267,AI267,AK267,AM267,AO267)</f>
        <v>3.549479166666667</v>
      </c>
      <c r="E267" s="35">
        <f>SUM(J267,L267,N267,R267,T267,V267,X267,Z267,AB267,AD267,AF267,AH267,AJ267,AL267,AN267)</f>
        <v>0</v>
      </c>
      <c r="F267" s="39"/>
      <c r="G267" s="40"/>
      <c r="H267" s="72"/>
      <c r="I267" s="40"/>
      <c r="J267" s="39">
        <v>0</v>
      </c>
      <c r="K267" s="40">
        <v>2.9833333333333334</v>
      </c>
      <c r="L267" s="12">
        <v>0</v>
      </c>
      <c r="M267" s="2">
        <v>3.75</v>
      </c>
      <c r="N267" s="1">
        <v>0</v>
      </c>
      <c r="O267" s="2">
        <v>4.03125</v>
      </c>
      <c r="R267" s="1">
        <v>0</v>
      </c>
      <c r="S267" s="2">
        <v>3.4333333333333331</v>
      </c>
    </row>
    <row r="268" spans="1:31" ht="15" customHeight="1">
      <c r="A268" s="41">
        <v>60</v>
      </c>
      <c r="B268" s="71" t="s">
        <v>281</v>
      </c>
      <c r="C268" s="71"/>
      <c r="D268" s="34">
        <f>AVERAGE(S268,U268,W268,Y268,AA268,AC268,AE268,AG268,AI268,AK268,AM268,AO268)</f>
        <v>3.1833333333333331</v>
      </c>
      <c r="E268" s="35">
        <f>SUM(R268,T268,V268,X268,Z268,AB268,AD268,AF268,AH268,AJ268,AL268,AN268)</f>
        <v>0</v>
      </c>
      <c r="F268" s="39"/>
      <c r="G268" s="40"/>
      <c r="H268" s="72"/>
      <c r="I268" s="40"/>
      <c r="J268" s="39"/>
      <c r="K268" s="40"/>
      <c r="R268" s="1">
        <v>0</v>
      </c>
      <c r="S268" s="2">
        <v>3.1833333333333331</v>
      </c>
    </row>
    <row r="269" spans="1:31" ht="15" customHeight="1">
      <c r="A269" s="41">
        <v>61</v>
      </c>
      <c r="B269" s="71" t="s">
        <v>291</v>
      </c>
      <c r="C269" s="71"/>
      <c r="D269" s="34">
        <f>AVERAGE(U269,W269,Y269,AA269,AC269,AE269,AG269,AI269,AK269,AM269,AO269)</f>
        <v>3.1333333333333333</v>
      </c>
      <c r="E269" s="35">
        <f>SUM(T269,V269,X269,Z269,AB269,AD269,AF269,AH269,AJ269,AL269,AN269)</f>
        <v>0</v>
      </c>
      <c r="F269" s="39"/>
      <c r="G269" s="40"/>
      <c r="H269" s="72"/>
      <c r="I269" s="40"/>
      <c r="J269" s="39"/>
      <c r="K269" s="40"/>
      <c r="T269" s="12">
        <v>0</v>
      </c>
      <c r="U269" s="2">
        <v>3.1333333333333333</v>
      </c>
    </row>
    <row r="270" spans="1:31" ht="15" customHeight="1">
      <c r="A270" s="41">
        <v>62</v>
      </c>
      <c r="B270" s="71" t="s">
        <v>233</v>
      </c>
      <c r="C270" s="71"/>
      <c r="D270" s="34">
        <f>AVERAGE(Q270,U270,W270,Y270,AA270,AC270,AE270,AG270,AI270,AK270,AM270,AO270)</f>
        <v>3.0357142857142856</v>
      </c>
      <c r="E270" s="35">
        <f>SUM(P270,T270,V270,X270,Z270,AB270,AD270,AF270,AH270,AJ270,AL270,AN270)</f>
        <v>0</v>
      </c>
      <c r="F270" s="39"/>
      <c r="G270" s="40"/>
      <c r="H270" s="72"/>
      <c r="I270" s="40"/>
      <c r="J270" s="39"/>
      <c r="K270" s="40"/>
      <c r="P270" s="12">
        <v>0</v>
      </c>
      <c r="Q270" s="2">
        <v>3.0357142857142856</v>
      </c>
    </row>
    <row r="271" spans="1:31" ht="15" customHeight="1">
      <c r="A271" s="41">
        <v>63</v>
      </c>
      <c r="B271" s="71" t="s">
        <v>282</v>
      </c>
      <c r="C271" s="71"/>
      <c r="D271" s="34">
        <f>AVERAGE(S271,U271,W271,Y271,AA271,AC271,AE271,AG271,AI271,AK271,AM271,AO271)</f>
        <v>2.8</v>
      </c>
      <c r="E271" s="35">
        <f>SUM(R271,T271,V271,X271,Z271,AB271,AD271,AF271,AH271,AJ271,AL271,AN271)</f>
        <v>0</v>
      </c>
      <c r="F271" s="39"/>
      <c r="G271" s="40"/>
      <c r="H271" s="72"/>
      <c r="I271" s="40"/>
      <c r="J271" s="39"/>
      <c r="K271" s="40"/>
      <c r="R271" s="1">
        <v>0</v>
      </c>
      <c r="S271" s="2">
        <v>2.8</v>
      </c>
    </row>
    <row r="272" spans="1:31" ht="15" customHeight="1">
      <c r="A272" s="41">
        <v>64</v>
      </c>
      <c r="B272" s="71" t="s">
        <v>85</v>
      </c>
      <c r="C272" s="71"/>
      <c r="D272" s="34">
        <f>AVERAGE(I272,K272,U272,W272,Y272,AA272,AC272,AE272,AG272,AI272,AK272,AM272,AO272)</f>
        <v>2.3976190476190475</v>
      </c>
      <c r="E272" s="35">
        <f>SUM(H272,J272,T272,V272,X272,Z272,AB272,AD272,AF272,AH272,AJ272,AL272,AN272)</f>
        <v>0</v>
      </c>
      <c r="F272" s="39"/>
      <c r="G272" s="40"/>
      <c r="H272" s="72">
        <v>0</v>
      </c>
      <c r="I272" s="40">
        <v>2.6785714285714284</v>
      </c>
      <c r="J272" s="39">
        <v>0</v>
      </c>
      <c r="K272" s="40">
        <v>2.1166666666666667</v>
      </c>
    </row>
    <row r="273" spans="1:41" ht="15" customHeight="1">
      <c r="A273" s="41">
        <v>65</v>
      </c>
      <c r="B273" s="71" t="s">
        <v>176</v>
      </c>
      <c r="C273" s="71"/>
      <c r="D273" s="34">
        <f>AVERAGE(M273,S273,U273,W273,Y273,AA273,AC273,AE273,AG273,AI273,AK273,AM273,AO273)</f>
        <v>2.3416666666666668</v>
      </c>
      <c r="E273" s="35">
        <f>SUM(L273,R273,T273,V273,X273,Z273,AB273,AD273,AF273,AH273,AJ273,AL273,AN273)</f>
        <v>0</v>
      </c>
      <c r="F273" s="39"/>
      <c r="G273" s="40"/>
      <c r="H273" s="72"/>
      <c r="I273" s="40"/>
      <c r="J273" s="39"/>
      <c r="K273" s="40"/>
      <c r="L273" s="12">
        <v>0</v>
      </c>
      <c r="M273" s="2">
        <v>2.3666666666666667</v>
      </c>
      <c r="R273" s="1">
        <v>0</v>
      </c>
      <c r="S273" s="2">
        <v>2.3166666666666669</v>
      </c>
    </row>
    <row r="274" spans="1:41" ht="15" customHeight="1">
      <c r="A274" s="41"/>
      <c r="B274" s="71"/>
      <c r="C274" s="71"/>
      <c r="D274" s="34">
        <f t="shared" ref="D274" si="20">AVERAGE(G274,I274,K274,M274,O274,Q274,S274,U274,W274,Y274,AA274,AC274,AE274,AG274,AI274,AK274,AM274,AO274)</f>
        <v>0</v>
      </c>
      <c r="E274" s="35">
        <f t="shared" ref="E274" si="21">SUM(F274,H274,J274,L274,N274,P274,R274,T274,V274,X274,Z274,AB274,AD274,AF274,AH274,AJ274,AL274,AN274)</f>
        <v>0</v>
      </c>
      <c r="F274" s="39"/>
      <c r="G274" s="2">
        <v>0</v>
      </c>
      <c r="H274" s="72"/>
      <c r="I274" s="40"/>
      <c r="J274" s="39"/>
      <c r="K274" s="40"/>
    </row>
    <row r="275" spans="1:41" s="20" customFormat="1" ht="15" customHeight="1" thickBot="1">
      <c r="A275" s="80"/>
      <c r="B275" s="81"/>
      <c r="C275" s="81"/>
      <c r="D275" s="82"/>
      <c r="E275" s="45"/>
      <c r="F275" s="67"/>
      <c r="G275" s="68"/>
      <c r="H275" s="83"/>
      <c r="I275" s="68"/>
      <c r="J275" s="67"/>
      <c r="K275" s="68"/>
      <c r="L275" s="22"/>
      <c r="M275" s="6"/>
      <c r="N275" s="5"/>
      <c r="O275" s="6"/>
      <c r="P275" s="22"/>
      <c r="Q275" s="6"/>
      <c r="R275" s="5"/>
      <c r="S275" s="6"/>
      <c r="T275" s="22"/>
      <c r="U275" s="6"/>
      <c r="V275" s="5"/>
      <c r="W275" s="6"/>
      <c r="X275" s="22"/>
      <c r="Y275" s="6"/>
      <c r="Z275" s="5"/>
      <c r="AA275" s="6"/>
      <c r="AB275" s="22"/>
      <c r="AC275" s="6"/>
      <c r="AD275" s="5"/>
      <c r="AE275" s="6"/>
      <c r="AF275" s="22"/>
      <c r="AG275" s="6"/>
      <c r="AH275" s="5"/>
      <c r="AI275" s="6"/>
      <c r="AJ275" s="22"/>
      <c r="AK275" s="6"/>
      <c r="AL275" s="5"/>
      <c r="AM275" s="6"/>
      <c r="AN275" s="22"/>
      <c r="AO275" s="23"/>
    </row>
    <row r="276" spans="1:41" s="31" customFormat="1" ht="15" customHeight="1" thickTop="1">
      <c r="A276" s="28" t="s">
        <v>9</v>
      </c>
      <c r="B276" s="84"/>
      <c r="C276" s="84"/>
      <c r="D276" s="26" t="s">
        <v>13</v>
      </c>
      <c r="E276" s="24" t="s">
        <v>1</v>
      </c>
      <c r="F276" s="28"/>
      <c r="G276" s="29"/>
      <c r="H276" s="28"/>
      <c r="I276" s="29"/>
      <c r="J276" s="28"/>
      <c r="K276" s="29"/>
      <c r="L276" s="7"/>
      <c r="M276" s="8"/>
      <c r="N276" s="7"/>
      <c r="O276" s="8"/>
      <c r="P276" s="7"/>
      <c r="Q276" s="8"/>
      <c r="R276" s="7"/>
      <c r="S276" s="8"/>
      <c r="T276" s="7"/>
      <c r="U276" s="8"/>
      <c r="V276" s="7"/>
      <c r="W276" s="8"/>
      <c r="X276" s="7"/>
      <c r="Y276" s="8"/>
      <c r="Z276" s="7"/>
      <c r="AA276" s="8"/>
      <c r="AB276" s="7"/>
      <c r="AC276" s="8"/>
      <c r="AD276" s="7"/>
      <c r="AE276" s="8"/>
      <c r="AF276" s="7"/>
      <c r="AG276" s="8"/>
      <c r="AH276" s="7"/>
      <c r="AI276" s="8"/>
      <c r="AJ276" s="7"/>
      <c r="AK276" s="8"/>
      <c r="AL276" s="7"/>
      <c r="AM276" s="8"/>
      <c r="AN276" s="7"/>
      <c r="AO276" s="30"/>
    </row>
    <row r="277" spans="1:41" ht="15" customHeight="1">
      <c r="A277" s="41">
        <v>1</v>
      </c>
      <c r="B277" s="10" t="s">
        <v>113</v>
      </c>
      <c r="C277" s="71"/>
      <c r="D277" s="34">
        <f>AVERAGE(M277,O277,S277,AE277,AG277)</f>
        <v>18.77809523809524</v>
      </c>
      <c r="E277" s="35">
        <f>SUM(L277,N277,R277,AD277,AF277)</f>
        <v>150</v>
      </c>
      <c r="F277" s="39"/>
      <c r="H277" s="72"/>
      <c r="I277" s="40"/>
      <c r="J277" s="39">
        <v>24</v>
      </c>
      <c r="K277" s="40">
        <v>18.8</v>
      </c>
      <c r="L277" s="12">
        <v>30</v>
      </c>
      <c r="M277" s="2">
        <v>18.600000000000001</v>
      </c>
      <c r="N277" s="1">
        <v>30</v>
      </c>
      <c r="O277" s="2">
        <v>19.5</v>
      </c>
      <c r="P277" s="12">
        <v>21</v>
      </c>
      <c r="Q277" s="2">
        <v>17.928571428571427</v>
      </c>
      <c r="R277" s="1">
        <v>30</v>
      </c>
      <c r="S277" s="2">
        <v>18.600000000000001</v>
      </c>
      <c r="Z277" s="1">
        <v>21</v>
      </c>
      <c r="AA277" s="2">
        <v>17.857142857142858</v>
      </c>
      <c r="AD277" s="1">
        <v>30</v>
      </c>
      <c r="AE277" s="2">
        <v>18.857142857142858</v>
      </c>
      <c r="AF277" s="12">
        <v>30</v>
      </c>
      <c r="AG277" s="2">
        <v>18.333333333333332</v>
      </c>
    </row>
    <row r="278" spans="1:41" ht="15" customHeight="1">
      <c r="A278" s="41">
        <v>2</v>
      </c>
      <c r="B278" s="10" t="s">
        <v>111</v>
      </c>
      <c r="C278" s="71"/>
      <c r="D278" s="34">
        <f>AVERAGE(K278,O278,Q278,S278,U278)</f>
        <v>18.705952380952379</v>
      </c>
      <c r="E278" s="35">
        <f>SUM(J278,N278,P278,R278,T278)</f>
        <v>138</v>
      </c>
      <c r="F278" s="39"/>
      <c r="H278" s="72"/>
      <c r="I278" s="40"/>
      <c r="J278" s="39">
        <v>30</v>
      </c>
      <c r="K278" s="40">
        <v>18.933333333333334</v>
      </c>
      <c r="L278" s="12">
        <v>18</v>
      </c>
      <c r="M278" s="2">
        <v>17.533333333333335</v>
      </c>
      <c r="N278" s="1">
        <v>27</v>
      </c>
      <c r="O278" s="2">
        <v>19.125</v>
      </c>
      <c r="P278" s="12">
        <v>24</v>
      </c>
      <c r="Q278" s="2">
        <v>18.071428571428573</v>
      </c>
      <c r="R278" s="1">
        <v>27</v>
      </c>
      <c r="S278" s="2">
        <v>18.399999999999999</v>
      </c>
      <c r="T278" s="12">
        <v>30</v>
      </c>
      <c r="U278" s="2">
        <v>19</v>
      </c>
    </row>
    <row r="279" spans="1:41" ht="15" customHeight="1">
      <c r="A279" s="41">
        <v>3</v>
      </c>
      <c r="B279" s="10" t="s">
        <v>114</v>
      </c>
      <c r="C279" s="71"/>
      <c r="D279" s="34">
        <f>AVERAGE(U279,W279,Y279,AA279,AG279)</f>
        <v>17.97342857142857</v>
      </c>
      <c r="E279" s="35">
        <f>SUM(T279,V279,X279,Z279,AF279)</f>
        <v>138</v>
      </c>
      <c r="F279" s="39"/>
      <c r="H279" s="72"/>
      <c r="I279" s="40"/>
      <c r="J279" s="39">
        <v>21</v>
      </c>
      <c r="K279" s="40">
        <v>18.666666666666668</v>
      </c>
      <c r="L279" s="12">
        <v>24</v>
      </c>
      <c r="M279" s="2">
        <v>18.2</v>
      </c>
      <c r="N279" s="1">
        <v>21</v>
      </c>
      <c r="O279" s="2">
        <v>18.625</v>
      </c>
      <c r="P279" s="12">
        <v>18</v>
      </c>
      <c r="Q279" s="2">
        <v>17</v>
      </c>
      <c r="R279" s="1">
        <v>18</v>
      </c>
      <c r="S279" s="2">
        <v>16.533333333333335</v>
      </c>
      <c r="T279" s="12">
        <v>27</v>
      </c>
      <c r="U279" s="2">
        <v>17.733333333333334</v>
      </c>
      <c r="V279" s="1">
        <v>27</v>
      </c>
      <c r="W279" s="2">
        <v>18.2</v>
      </c>
      <c r="X279" s="12">
        <v>30</v>
      </c>
      <c r="Y279" s="2">
        <v>17.71</v>
      </c>
      <c r="Z279" s="1">
        <v>27</v>
      </c>
      <c r="AA279" s="2">
        <v>18.357142857142858</v>
      </c>
      <c r="AD279" s="1">
        <v>21</v>
      </c>
      <c r="AE279" s="2">
        <v>17.642857142857142</v>
      </c>
      <c r="AF279" s="12">
        <v>27</v>
      </c>
      <c r="AG279" s="2">
        <v>17.866666666666667</v>
      </c>
    </row>
    <row r="280" spans="1:41" ht="15" customHeight="1">
      <c r="A280" s="41">
        <v>4</v>
      </c>
      <c r="B280" s="10" t="s">
        <v>183</v>
      </c>
      <c r="C280" s="71"/>
      <c r="D280" s="34">
        <f>AVERAGE(M280,Q280,W280,AA280,AE280)</f>
        <v>18.481904761904765</v>
      </c>
      <c r="E280" s="35">
        <f>SUM(L280,P280,V280,Z280,AD280)</f>
        <v>135</v>
      </c>
      <c r="F280" s="39"/>
      <c r="H280" s="72"/>
      <c r="I280" s="40"/>
      <c r="J280" s="39"/>
      <c r="K280" s="40"/>
      <c r="L280" s="12">
        <v>27</v>
      </c>
      <c r="M280" s="2">
        <v>18.333333333333332</v>
      </c>
      <c r="P280" s="12">
        <v>27</v>
      </c>
      <c r="Q280" s="2">
        <v>18.357142857142858</v>
      </c>
      <c r="R280" s="1">
        <v>21</v>
      </c>
      <c r="S280" s="2">
        <v>17.666666666666668</v>
      </c>
      <c r="V280" s="1">
        <v>30</v>
      </c>
      <c r="W280" s="2">
        <v>18.933333333333334</v>
      </c>
      <c r="Z280" s="1">
        <v>24</v>
      </c>
      <c r="AA280" s="2">
        <v>18</v>
      </c>
      <c r="AD280" s="1">
        <v>27</v>
      </c>
      <c r="AE280" s="2">
        <v>18.785714285714285</v>
      </c>
      <c r="AF280" s="12">
        <v>24</v>
      </c>
      <c r="AG280" s="2">
        <v>17.533333333333335</v>
      </c>
    </row>
    <row r="281" spans="1:41" ht="15" customHeight="1">
      <c r="A281" s="41">
        <v>5</v>
      </c>
      <c r="B281" s="10" t="s">
        <v>112</v>
      </c>
      <c r="C281" s="71"/>
      <c r="D281" s="34">
        <f>AVERAGE(K281,M281,Q281,S281,AG281)</f>
        <v>18.080952380952382</v>
      </c>
      <c r="E281" s="35">
        <f>SUM(J281,L281,P281,R281,AF281)</f>
        <v>123</v>
      </c>
      <c r="F281" s="39"/>
      <c r="H281" s="72"/>
      <c r="I281" s="40"/>
      <c r="J281" s="39">
        <v>27</v>
      </c>
      <c r="K281" s="40">
        <v>18.8</v>
      </c>
      <c r="L281" s="12">
        <v>21</v>
      </c>
      <c r="M281" s="2">
        <v>17.533333333333335</v>
      </c>
      <c r="P281" s="12">
        <v>30</v>
      </c>
      <c r="Q281" s="2">
        <v>19.071428571428573</v>
      </c>
      <c r="R281" s="1">
        <v>24</v>
      </c>
      <c r="S281" s="2">
        <v>17.733333333333334</v>
      </c>
      <c r="AF281" s="12">
        <v>21</v>
      </c>
      <c r="AG281" s="2">
        <v>17.266666666666666</v>
      </c>
    </row>
    <row r="282" spans="1:41" ht="15" customHeight="1">
      <c r="A282" s="41">
        <v>6</v>
      </c>
      <c r="B282" s="10" t="s">
        <v>297</v>
      </c>
      <c r="C282" s="71"/>
      <c r="D282" s="34">
        <f>AVERAGE(Q282,U282,W282,AA282,AE282)</f>
        <v>17.704761904761906</v>
      </c>
      <c r="E282" s="35">
        <f>SUM(P282,T282,V282,Z282,AD282)</f>
        <v>114</v>
      </c>
      <c r="F282" s="39"/>
      <c r="H282" s="72"/>
      <c r="I282" s="40"/>
      <c r="J282" s="39"/>
      <c r="K282" s="40"/>
      <c r="L282" s="12">
        <v>15</v>
      </c>
      <c r="M282" s="2">
        <v>16.933333333333334</v>
      </c>
      <c r="P282" s="12">
        <v>15</v>
      </c>
      <c r="Q282" s="2">
        <v>17</v>
      </c>
      <c r="R282" s="1">
        <v>12</v>
      </c>
      <c r="S282" s="2">
        <v>16.266666666666666</v>
      </c>
      <c r="T282" s="12">
        <v>24</v>
      </c>
      <c r="U282" s="2">
        <v>17.466666666666665</v>
      </c>
      <c r="V282" s="1">
        <v>21</v>
      </c>
      <c r="W282" s="2">
        <v>17.2</v>
      </c>
      <c r="Z282" s="1">
        <v>30</v>
      </c>
      <c r="AA282" s="2">
        <v>18.428571428571427</v>
      </c>
      <c r="AD282" s="1">
        <v>24</v>
      </c>
      <c r="AE282" s="2">
        <v>18.428571428571427</v>
      </c>
      <c r="AF282" s="12">
        <v>15</v>
      </c>
      <c r="AG282" s="2">
        <v>16.133333333333333</v>
      </c>
    </row>
    <row r="283" spans="1:41" ht="15" customHeight="1">
      <c r="A283" s="41">
        <v>7</v>
      </c>
      <c r="B283" s="10" t="s">
        <v>116</v>
      </c>
      <c r="C283" s="71"/>
      <c r="D283" s="34">
        <f>AVERAGE(K283,O283,U283,W283,AG283)</f>
        <v>17.1325</v>
      </c>
      <c r="E283" s="35">
        <f>SUM(J283,N283,T283,V283,AF283)</f>
        <v>93</v>
      </c>
      <c r="F283" s="39"/>
      <c r="H283" s="72"/>
      <c r="I283" s="40"/>
      <c r="J283" s="39">
        <v>15</v>
      </c>
      <c r="K283" s="40">
        <v>17.666666666666668</v>
      </c>
      <c r="L283" s="12">
        <v>6</v>
      </c>
      <c r="M283" s="2">
        <v>15.133333333333333</v>
      </c>
      <c r="N283" s="1">
        <v>18</v>
      </c>
      <c r="O283" s="2">
        <v>17.0625</v>
      </c>
      <c r="P283" s="12">
        <v>9</v>
      </c>
      <c r="Q283" s="2">
        <v>16.285714285714285</v>
      </c>
      <c r="T283" s="12">
        <v>21</v>
      </c>
      <c r="U283" s="2">
        <v>17.2</v>
      </c>
      <c r="V283" s="1">
        <v>21</v>
      </c>
      <c r="W283" s="2">
        <v>17.2</v>
      </c>
      <c r="Z283" s="1">
        <v>12</v>
      </c>
      <c r="AA283" s="2">
        <v>16.357142857142858</v>
      </c>
      <c r="AF283" s="12">
        <v>18</v>
      </c>
      <c r="AG283" s="2">
        <v>16.533333333333335</v>
      </c>
    </row>
    <row r="284" spans="1:41" ht="15" customHeight="1">
      <c r="A284" s="41">
        <v>8</v>
      </c>
      <c r="B284" s="10" t="s">
        <v>185</v>
      </c>
      <c r="C284" s="71"/>
      <c r="D284" s="34">
        <f>AVERAGE(M284,S284,U284,AG284)</f>
        <v>15.75</v>
      </c>
      <c r="E284" s="35">
        <f>SUM(L284,R284,T284,AF284)</f>
        <v>54</v>
      </c>
      <c r="F284" s="39"/>
      <c r="H284" s="72"/>
      <c r="I284" s="40"/>
      <c r="J284" s="39"/>
      <c r="K284" s="40"/>
      <c r="L284" s="12">
        <v>9</v>
      </c>
      <c r="M284" s="2">
        <v>15.533333333333333</v>
      </c>
      <c r="R284" s="1">
        <v>15</v>
      </c>
      <c r="S284" s="2">
        <v>16.333333333333332</v>
      </c>
      <c r="T284" s="12">
        <v>18</v>
      </c>
      <c r="U284" s="2">
        <v>16.066666666666666</v>
      </c>
      <c r="AF284" s="12">
        <v>12</v>
      </c>
      <c r="AG284" s="2">
        <v>15.066666666666666</v>
      </c>
    </row>
    <row r="285" spans="1:41" ht="15" customHeight="1">
      <c r="A285" s="41">
        <v>9</v>
      </c>
      <c r="B285" s="10" t="s">
        <v>210</v>
      </c>
      <c r="C285" s="71"/>
      <c r="D285" s="34">
        <f>AVERAGE(O285,W285,Y285,AA285,AC285,AE285,AG285,AI285,AK285,AM285,AO285)</f>
        <v>18.210416666666667</v>
      </c>
      <c r="E285" s="35">
        <f>SUM(,N285,V285,X285,Z285,AB285,AD285,AF285,AH285,AJ285,AL285,AN285)</f>
        <v>48</v>
      </c>
      <c r="F285" s="39"/>
      <c r="H285" s="72"/>
      <c r="I285" s="40"/>
      <c r="J285" s="39"/>
      <c r="K285" s="40"/>
      <c r="N285" s="1">
        <v>24</v>
      </c>
      <c r="O285" s="2">
        <v>18.6875</v>
      </c>
      <c r="V285" s="1">
        <v>24</v>
      </c>
      <c r="W285" s="2">
        <v>17.733333333333334</v>
      </c>
    </row>
    <row r="286" spans="1:41" ht="15" customHeight="1">
      <c r="A286" s="41">
        <v>10</v>
      </c>
      <c r="B286" s="10" t="s">
        <v>115</v>
      </c>
      <c r="C286" s="71"/>
      <c r="D286" s="34">
        <f>AVERAGE(K286,Q286,AE286,AG286,AI286,AK286,AM286,AO286)</f>
        <v>16.722222222222225</v>
      </c>
      <c r="E286" s="35">
        <f>SUM(J286,P286,AD286,AF286,AH286,AJ286,AL286,AN286)</f>
        <v>42</v>
      </c>
      <c r="F286" s="39"/>
      <c r="H286" s="72"/>
      <c r="I286" s="40"/>
      <c r="J286" s="39">
        <v>18</v>
      </c>
      <c r="K286" s="40">
        <v>17.666666666666668</v>
      </c>
      <c r="P286" s="12">
        <v>6</v>
      </c>
      <c r="Q286" s="2">
        <v>15.928571428571429</v>
      </c>
      <c r="AD286" s="1">
        <v>18</v>
      </c>
      <c r="AE286" s="2">
        <v>16.571428571428573</v>
      </c>
    </row>
    <row r="287" spans="1:41" ht="15" customHeight="1">
      <c r="A287" s="41">
        <v>11</v>
      </c>
      <c r="B287" s="10" t="s">
        <v>118</v>
      </c>
      <c r="C287" s="71"/>
      <c r="D287" s="34">
        <f>AVERAGE(K287,M287,Q287,S287,U287,W287,Y287,AA287,AC287,AE287,AG287,AI287,AK287,AM287,AO287)</f>
        <v>16.276190476190475</v>
      </c>
      <c r="E287" s="35">
        <f>SUM(J287,L287,P287,R287,T287,V287,X287,Z287,AB287,AD287,AF287,AH287,AJ287,AL287,AN287)</f>
        <v>42</v>
      </c>
      <c r="F287" s="39"/>
      <c r="H287" s="72"/>
      <c r="I287" s="40"/>
      <c r="J287" s="39">
        <v>9</v>
      </c>
      <c r="K287" s="40">
        <v>16.733333333333334</v>
      </c>
      <c r="L287" s="12">
        <v>12</v>
      </c>
      <c r="M287" s="2">
        <v>16.2</v>
      </c>
      <c r="P287" s="12">
        <v>12</v>
      </c>
      <c r="Q287" s="2">
        <v>16.571428571428573</v>
      </c>
      <c r="R287" s="1">
        <v>9</v>
      </c>
      <c r="S287" s="2">
        <v>15.6</v>
      </c>
    </row>
    <row r="288" spans="1:41" ht="15" customHeight="1">
      <c r="A288" s="41">
        <v>12</v>
      </c>
      <c r="B288" s="10" t="s">
        <v>119</v>
      </c>
      <c r="C288" s="71"/>
      <c r="D288" s="34">
        <f>AVERAGE(K288,Q288,AA288,AG288)</f>
        <v>14.855952380952383</v>
      </c>
      <c r="E288" s="35">
        <f>SUM(J288,P288,Z288,AF288)</f>
        <v>33</v>
      </c>
      <c r="F288" s="39"/>
      <c r="H288" s="72"/>
      <c r="I288" s="40"/>
      <c r="J288" s="39">
        <v>6</v>
      </c>
      <c r="K288" s="40">
        <v>14.2</v>
      </c>
      <c r="P288" s="12">
        <v>3</v>
      </c>
      <c r="Q288" s="2">
        <v>13.785714285714286</v>
      </c>
      <c r="Z288" s="1">
        <v>15</v>
      </c>
      <c r="AA288" s="2">
        <v>16.571428571428573</v>
      </c>
      <c r="AF288" s="12">
        <v>9</v>
      </c>
      <c r="AG288" s="2">
        <v>14.866666666666667</v>
      </c>
    </row>
    <row r="289" spans="1:41" ht="15" customHeight="1">
      <c r="A289" s="41">
        <v>13</v>
      </c>
      <c r="B289" s="10" t="s">
        <v>332</v>
      </c>
      <c r="C289" s="71"/>
      <c r="D289" s="34">
        <f>AVERAGE(Y289,AA289,AC289,AE289,AG289,AI289,AK289,AM289,AO289)</f>
        <v>16.21</v>
      </c>
      <c r="E289" s="35">
        <f>SUM(X289,Z289,AB289,AD289,AF289,AH289,AJ289,AL289,AN289)</f>
        <v>27</v>
      </c>
      <c r="F289" s="39"/>
      <c r="H289" s="72"/>
      <c r="I289" s="40"/>
      <c r="J289" s="39"/>
      <c r="K289" s="40"/>
      <c r="X289" s="12">
        <v>27</v>
      </c>
      <c r="Y289" s="2">
        <v>16.21</v>
      </c>
    </row>
    <row r="290" spans="1:41" ht="15" customHeight="1">
      <c r="A290" s="41">
        <v>14</v>
      </c>
      <c r="B290" s="10" t="s">
        <v>333</v>
      </c>
      <c r="C290" s="71"/>
      <c r="D290" s="34">
        <f>AVERAGE(Y290,AA290,AC290,AE290,AG290,AI290,AK290,AM290,AO290)</f>
        <v>16</v>
      </c>
      <c r="E290" s="35">
        <f>SUM(X290,Z290,AB290,AD290,AF290,AH290,AJ290,AL290,AN290)</f>
        <v>24</v>
      </c>
      <c r="F290" s="39"/>
      <c r="H290" s="72"/>
      <c r="I290" s="40"/>
      <c r="J290" s="39"/>
      <c r="K290" s="40"/>
      <c r="X290" s="12">
        <v>24</v>
      </c>
      <c r="Y290" s="2">
        <v>16</v>
      </c>
    </row>
    <row r="291" spans="1:41" ht="15" customHeight="1">
      <c r="A291" s="41">
        <v>15</v>
      </c>
      <c r="B291" s="10" t="s">
        <v>363</v>
      </c>
      <c r="C291" s="71"/>
      <c r="D291" s="34">
        <f>AVERAGE(AA291,AC291,AE291,AG291,AI291,AK291,AM291,AO291)</f>
        <v>17.785714285714285</v>
      </c>
      <c r="E291" s="35">
        <f>SUM(Z291,AB291,AD291,AF291,AH291,AJ291,AL291,AN291)</f>
        <v>18</v>
      </c>
      <c r="F291" s="39"/>
      <c r="H291" s="72"/>
      <c r="I291" s="40"/>
      <c r="J291" s="39"/>
      <c r="K291" s="40"/>
      <c r="Z291" s="1">
        <v>18</v>
      </c>
      <c r="AA291" s="2">
        <v>17.785714285714285</v>
      </c>
    </row>
    <row r="292" spans="1:41" ht="15" customHeight="1">
      <c r="A292" s="41">
        <v>16</v>
      </c>
      <c r="B292" s="10" t="s">
        <v>117</v>
      </c>
      <c r="C292" s="71"/>
      <c r="D292" s="34">
        <f>AVERAGE(K292,M292,U292,W292,Y292,AA292,AC292,AE292,AG292,AI292,AK292,AM292,AO292)</f>
        <v>15.433333333333334</v>
      </c>
      <c r="E292" s="35">
        <f>SUM(J292,L292,T292,V292,X292,Z292,AB292,AD292,AF292,AH292,AJ292,AL292,AN292)</f>
        <v>15</v>
      </c>
      <c r="F292" s="39"/>
      <c r="H292" s="72"/>
      <c r="I292" s="40"/>
      <c r="J292" s="39">
        <v>12</v>
      </c>
      <c r="K292" s="40">
        <v>17.133333333333333</v>
      </c>
      <c r="L292" s="12">
        <v>3</v>
      </c>
      <c r="M292" s="2">
        <v>13.733333333333333</v>
      </c>
    </row>
    <row r="293" spans="1:41" ht="15" customHeight="1">
      <c r="A293" s="41"/>
      <c r="C293" s="71"/>
      <c r="D293" s="34">
        <f t="shared" ref="D293" si="22">AVERAGE(G293,I293,K293,M293,O293,Q293,S293,U293,W293,Y293,AA293,AC293,AE293,AG293,AI293,AK293,AM293,AO293)</f>
        <v>0</v>
      </c>
      <c r="E293" s="35">
        <f t="shared" ref="E293" si="23">SUM(F293,H293,J293,L293,N293,P293,R293,T293,V293,X293,Z293,AB293,AD293,AF293,AH293,AJ293,AL293,AN293)</f>
        <v>0</v>
      </c>
      <c r="F293" s="39"/>
      <c r="G293" s="2">
        <v>0</v>
      </c>
      <c r="H293" s="72"/>
      <c r="I293" s="40"/>
      <c r="J293" s="39"/>
      <c r="K293" s="40"/>
    </row>
    <row r="294" spans="1:41" s="20" customFormat="1" ht="15" customHeight="1" thickBot="1">
      <c r="A294" s="73"/>
      <c r="C294" s="74"/>
      <c r="D294" s="44"/>
      <c r="E294" s="45"/>
      <c r="F294" s="49"/>
      <c r="G294" s="6"/>
      <c r="H294" s="75"/>
      <c r="I294" s="50"/>
      <c r="J294" s="49"/>
      <c r="K294" s="50"/>
      <c r="L294" s="22"/>
      <c r="M294" s="6"/>
      <c r="N294" s="5"/>
      <c r="O294" s="6"/>
      <c r="P294" s="22"/>
      <c r="Q294" s="6"/>
      <c r="R294" s="5"/>
      <c r="S294" s="6"/>
      <c r="T294" s="22"/>
      <c r="U294" s="6"/>
      <c r="V294" s="5"/>
      <c r="W294" s="6"/>
      <c r="X294" s="22"/>
      <c r="Y294" s="6"/>
      <c r="Z294" s="5"/>
      <c r="AA294" s="6"/>
      <c r="AB294" s="22"/>
      <c r="AC294" s="6"/>
      <c r="AD294" s="5"/>
      <c r="AE294" s="6"/>
      <c r="AF294" s="22"/>
      <c r="AG294" s="6"/>
      <c r="AH294" s="5"/>
      <c r="AI294" s="6"/>
      <c r="AJ294" s="22"/>
      <c r="AK294" s="6"/>
      <c r="AL294" s="5"/>
      <c r="AM294" s="6"/>
      <c r="AN294" s="22"/>
      <c r="AO294" s="23"/>
    </row>
    <row r="295" spans="1:41" ht="15" customHeight="1" thickTop="1">
      <c r="A295" s="28" t="s">
        <v>9</v>
      </c>
      <c r="B295" s="84" t="s">
        <v>4</v>
      </c>
      <c r="C295" s="71"/>
      <c r="D295" s="34"/>
      <c r="E295" s="35"/>
      <c r="F295" s="39"/>
      <c r="H295" s="72"/>
      <c r="I295" s="40"/>
      <c r="J295" s="39"/>
      <c r="K295" s="40"/>
    </row>
    <row r="296" spans="1:41" ht="15" customHeight="1">
      <c r="A296" s="41">
        <v>1</v>
      </c>
      <c r="B296" s="10" t="s">
        <v>296</v>
      </c>
      <c r="C296" s="71"/>
      <c r="D296" s="34">
        <f>AVERAGE(U296,AA296,AE296,AG296)</f>
        <v>15.538095238095238</v>
      </c>
      <c r="E296" s="35">
        <f>SUM(T296,Z296,AD296,AF296)</f>
        <v>120</v>
      </c>
      <c r="F296" s="39"/>
      <c r="H296" s="72"/>
      <c r="I296" s="40"/>
      <c r="J296" s="39"/>
      <c r="K296" s="40"/>
      <c r="T296" s="12">
        <v>30</v>
      </c>
      <c r="U296" s="2">
        <v>13.466666666666667</v>
      </c>
      <c r="Z296" s="1">
        <v>30</v>
      </c>
      <c r="AA296" s="2">
        <v>17.071428571428573</v>
      </c>
      <c r="AD296" s="1">
        <v>30</v>
      </c>
      <c r="AE296" s="2">
        <v>17.214285714285715</v>
      </c>
      <c r="AF296" s="12">
        <v>30</v>
      </c>
      <c r="AG296" s="2">
        <v>14.4</v>
      </c>
    </row>
    <row r="297" spans="1:41" ht="15" customHeight="1">
      <c r="A297" s="41"/>
      <c r="C297" s="71"/>
      <c r="D297" s="34">
        <f t="shared" ref="D297" si="24">AVERAGE(G297,I297,K297,M297,O297,Q297,S297,U297,W297,Y297,AA297,AC297,AE297,AG297,AI297,AK297,AM297,AO297)</f>
        <v>0</v>
      </c>
      <c r="E297" s="35">
        <f t="shared" ref="E297" si="25">SUM(F297,H297,J297,L297,N297,P297,R297,T297,V297,X297,Z297,AB297,AD297,AF297,AH297,AJ297,AL297,AN297)</f>
        <v>0</v>
      </c>
      <c r="F297" s="39"/>
      <c r="G297" s="2">
        <v>0</v>
      </c>
      <c r="H297" s="72"/>
      <c r="I297" s="40"/>
      <c r="J297" s="39"/>
      <c r="K297" s="40"/>
    </row>
    <row r="298" spans="1:41" s="20" customFormat="1" ht="15" customHeight="1" thickBot="1">
      <c r="A298" s="80"/>
      <c r="B298" s="81"/>
      <c r="C298" s="81"/>
      <c r="D298" s="82"/>
      <c r="E298" s="45"/>
      <c r="F298" s="67"/>
      <c r="G298" s="68"/>
      <c r="H298" s="83"/>
      <c r="I298" s="68"/>
      <c r="J298" s="67"/>
      <c r="K298" s="68"/>
      <c r="L298" s="22"/>
      <c r="M298" s="6"/>
      <c r="N298" s="5"/>
      <c r="O298" s="6"/>
      <c r="P298" s="22"/>
      <c r="Q298" s="6"/>
      <c r="R298" s="5"/>
      <c r="S298" s="6"/>
      <c r="T298" s="22"/>
      <c r="U298" s="6"/>
      <c r="V298" s="5"/>
      <c r="W298" s="6"/>
      <c r="X298" s="22"/>
      <c r="Y298" s="6"/>
      <c r="Z298" s="5"/>
      <c r="AA298" s="6"/>
      <c r="AB298" s="22"/>
      <c r="AC298" s="6"/>
      <c r="AD298" s="5"/>
      <c r="AE298" s="6"/>
      <c r="AF298" s="22"/>
      <c r="AG298" s="6"/>
      <c r="AH298" s="5"/>
      <c r="AI298" s="6"/>
      <c r="AJ298" s="22"/>
      <c r="AK298" s="6"/>
      <c r="AL298" s="5"/>
      <c r="AM298" s="6"/>
      <c r="AN298" s="22"/>
      <c r="AO298" s="23"/>
    </row>
    <row r="299" spans="1:41" s="31" customFormat="1" ht="15" customHeight="1" thickTop="1">
      <c r="A299" s="85" t="s">
        <v>289</v>
      </c>
      <c r="B299" s="84"/>
      <c r="C299" s="84"/>
      <c r="D299" s="26" t="s">
        <v>13</v>
      </c>
      <c r="E299" s="24" t="s">
        <v>1</v>
      </c>
      <c r="F299" s="28"/>
      <c r="G299" s="29"/>
      <c r="H299" s="28"/>
      <c r="I299" s="29"/>
      <c r="J299" s="28"/>
      <c r="K299" s="29"/>
      <c r="L299" s="7"/>
      <c r="M299" s="8"/>
      <c r="N299" s="7"/>
      <c r="O299" s="8"/>
      <c r="P299" s="7"/>
      <c r="Q299" s="8"/>
      <c r="R299" s="7"/>
      <c r="S299" s="8"/>
      <c r="T299" s="7"/>
      <c r="U299" s="8"/>
      <c r="V299" s="7"/>
      <c r="W299" s="8"/>
      <c r="X299" s="7"/>
      <c r="Y299" s="8"/>
      <c r="Z299" s="7"/>
      <c r="AA299" s="8"/>
      <c r="AB299" s="7"/>
      <c r="AC299" s="8"/>
      <c r="AD299" s="7"/>
      <c r="AE299" s="8"/>
      <c r="AF299" s="7"/>
      <c r="AG299" s="8"/>
      <c r="AH299" s="7"/>
      <c r="AI299" s="8"/>
      <c r="AJ299" s="7"/>
      <c r="AK299" s="8"/>
      <c r="AL299" s="7"/>
      <c r="AM299" s="8"/>
      <c r="AN299" s="7"/>
      <c r="AO299" s="30"/>
    </row>
    <row r="300" spans="1:41" ht="15" customHeight="1">
      <c r="A300" s="41">
        <v>1</v>
      </c>
      <c r="B300" s="10" t="s">
        <v>184</v>
      </c>
      <c r="C300" s="71"/>
      <c r="D300" s="34">
        <f>AVERAGE(M300,U300,W300,AG300)</f>
        <v>14.566666666666666</v>
      </c>
      <c r="E300" s="35">
        <f>SUM(L300,T300,V300,AF300)</f>
        <v>120</v>
      </c>
      <c r="F300" s="39"/>
      <c r="H300" s="72"/>
      <c r="I300" s="40"/>
      <c r="J300" s="39"/>
      <c r="K300" s="40"/>
      <c r="L300" s="12">
        <v>30</v>
      </c>
      <c r="M300" s="2">
        <v>14.133333333333333</v>
      </c>
      <c r="T300" s="12">
        <v>30</v>
      </c>
      <c r="U300" s="2">
        <v>14.2</v>
      </c>
      <c r="V300" s="1">
        <v>30</v>
      </c>
      <c r="W300" s="2">
        <v>14.8</v>
      </c>
      <c r="AF300" s="12">
        <v>30</v>
      </c>
      <c r="AG300" s="2">
        <v>15.133333333333333</v>
      </c>
    </row>
    <row r="301" spans="1:41" ht="15" customHeight="1">
      <c r="A301" s="41">
        <v>2</v>
      </c>
      <c r="B301" s="10" t="s">
        <v>130</v>
      </c>
      <c r="C301" s="71"/>
      <c r="D301" s="34">
        <f>AVERAGE(K301,Q301,AG301)</f>
        <v>14.536507936507936</v>
      </c>
      <c r="E301" s="35">
        <f>SUM(J301,P301,AF301)</f>
        <v>87</v>
      </c>
      <c r="F301" s="39"/>
      <c r="H301" s="72"/>
      <c r="I301" s="40"/>
      <c r="J301" s="39">
        <v>30</v>
      </c>
      <c r="K301" s="40">
        <v>14.733333333333333</v>
      </c>
      <c r="P301" s="12">
        <v>30</v>
      </c>
      <c r="Q301" s="2">
        <v>14.142857142857142</v>
      </c>
      <c r="AF301" s="12">
        <v>27</v>
      </c>
      <c r="AG301" s="2">
        <v>14.733333333333333</v>
      </c>
    </row>
    <row r="302" spans="1:41" ht="15" customHeight="1">
      <c r="A302" s="41"/>
      <c r="C302" s="71"/>
      <c r="D302" s="34">
        <f t="shared" ref="D302" si="26">AVERAGE(G302,I302,K302,M302,O302,Q302,S302,U302,W302,Y302,AA302,AC302,AE302,AG302,AI302,AK302,AM302,AO302)</f>
        <v>0</v>
      </c>
      <c r="E302" s="35">
        <f t="shared" ref="E302" si="27">SUM(F302,H302,J302,L302,N302,P302,R302,T302,V302,X302,Z302,AB302,AD302,AF302,AH302,AJ302,AL302,AN302)</f>
        <v>0</v>
      </c>
      <c r="F302" s="39"/>
      <c r="G302" s="2">
        <v>0</v>
      </c>
      <c r="H302" s="72"/>
      <c r="I302" s="40"/>
      <c r="J302" s="39"/>
      <c r="K302" s="40"/>
    </row>
    <row r="303" spans="1:41" s="20" customFormat="1" ht="15" customHeight="1" thickBot="1">
      <c r="A303" s="73"/>
      <c r="B303" s="74"/>
      <c r="C303" s="74"/>
      <c r="D303" s="86"/>
      <c r="E303" s="74"/>
      <c r="F303" s="49"/>
      <c r="G303" s="50"/>
      <c r="H303" s="75"/>
      <c r="I303" s="50"/>
      <c r="J303" s="49"/>
      <c r="K303" s="50"/>
      <c r="L303" s="22"/>
      <c r="M303" s="6"/>
      <c r="N303" s="5"/>
      <c r="O303" s="6"/>
      <c r="P303" s="22"/>
      <c r="Q303" s="6"/>
      <c r="R303" s="5"/>
      <c r="S303" s="6"/>
      <c r="T303" s="22"/>
      <c r="U303" s="6"/>
      <c r="V303" s="5"/>
      <c r="W303" s="6"/>
      <c r="X303" s="22"/>
      <c r="Y303" s="6"/>
      <c r="Z303" s="5"/>
      <c r="AA303" s="6"/>
      <c r="AB303" s="22"/>
      <c r="AC303" s="6"/>
      <c r="AD303" s="5"/>
      <c r="AE303" s="6"/>
      <c r="AF303" s="22"/>
      <c r="AG303" s="6"/>
      <c r="AH303" s="5"/>
      <c r="AI303" s="6"/>
      <c r="AJ303" s="22"/>
      <c r="AK303" s="6"/>
      <c r="AL303" s="5"/>
      <c r="AM303" s="6"/>
      <c r="AN303" s="22"/>
      <c r="AO303" s="23"/>
    </row>
    <row r="304" spans="1:41" s="31" customFormat="1" ht="15" customHeight="1" thickTop="1">
      <c r="A304" s="28" t="s">
        <v>10</v>
      </c>
      <c r="B304" s="84" t="s">
        <v>4</v>
      </c>
      <c r="C304" s="84"/>
      <c r="D304" s="26" t="s">
        <v>13</v>
      </c>
      <c r="E304" s="24" t="s">
        <v>1</v>
      </c>
      <c r="F304" s="28"/>
      <c r="G304" s="29"/>
      <c r="H304" s="28"/>
      <c r="I304" s="29"/>
      <c r="J304" s="28"/>
      <c r="K304" s="29"/>
      <c r="L304" s="7"/>
      <c r="M304" s="8"/>
      <c r="N304" s="7"/>
      <c r="O304" s="8"/>
      <c r="P304" s="7"/>
      <c r="Q304" s="8"/>
      <c r="R304" s="7"/>
      <c r="S304" s="8"/>
      <c r="T304" s="7"/>
      <c r="U304" s="8"/>
      <c r="V304" s="7"/>
      <c r="W304" s="8"/>
      <c r="X304" s="7"/>
      <c r="Y304" s="8"/>
      <c r="Z304" s="7"/>
      <c r="AA304" s="8"/>
      <c r="AB304" s="7"/>
      <c r="AC304" s="8"/>
      <c r="AD304" s="7"/>
      <c r="AE304" s="8"/>
      <c r="AF304" s="7"/>
      <c r="AG304" s="8"/>
      <c r="AH304" s="7"/>
      <c r="AI304" s="8"/>
      <c r="AJ304" s="7"/>
      <c r="AK304" s="8"/>
      <c r="AL304" s="7"/>
      <c r="AM304" s="8"/>
      <c r="AN304" s="7"/>
      <c r="AO304" s="30"/>
    </row>
    <row r="305" spans="1:41" ht="15" customHeight="1">
      <c r="A305" s="41">
        <v>1</v>
      </c>
      <c r="B305" s="71" t="s">
        <v>126</v>
      </c>
      <c r="C305" s="71"/>
      <c r="D305" s="34">
        <f>AVERAGE(K305,M305,O305,U305,W305,AE305,AG305,AI305,AK305,AM305,AO305)</f>
        <v>5.5168749999999998</v>
      </c>
      <c r="E305" s="35">
        <f>SUM(J305,L305,N305,T305,V305,AD305,AF305,AH305,AJ305,AL305,AN305)</f>
        <v>150</v>
      </c>
      <c r="F305" s="39"/>
      <c r="H305" s="72"/>
      <c r="I305" s="40"/>
      <c r="J305" s="39">
        <v>30</v>
      </c>
      <c r="K305" s="40">
        <v>5.666666666666667</v>
      </c>
      <c r="L305" s="12">
        <v>30</v>
      </c>
      <c r="M305" s="2">
        <v>4.833333333333333</v>
      </c>
      <c r="N305" s="1">
        <v>30</v>
      </c>
      <c r="O305" s="2">
        <v>5.484375</v>
      </c>
      <c r="R305" s="1">
        <v>27</v>
      </c>
      <c r="S305" s="2">
        <v>5.4833333333333334</v>
      </c>
      <c r="T305" s="12">
        <v>30</v>
      </c>
      <c r="U305" s="2">
        <v>5.5166666666666666</v>
      </c>
      <c r="V305" s="1">
        <v>30</v>
      </c>
      <c r="W305" s="2">
        <v>6.083333333333333</v>
      </c>
      <c r="AB305" s="12">
        <v>30</v>
      </c>
      <c r="AC305" s="2">
        <v>3.4166666666666665</v>
      </c>
    </row>
    <row r="306" spans="1:41" ht="15" customHeight="1">
      <c r="A306" s="41">
        <v>2</v>
      </c>
      <c r="B306" s="71" t="s">
        <v>245</v>
      </c>
      <c r="C306" s="71"/>
      <c r="D306" s="34">
        <f>AVERAGE(S306,Y306,AA306,AC306,AE306,AG306,AI306,AK306,AM306,AO306)</f>
        <v>5.3916666666666666</v>
      </c>
      <c r="E306" s="35">
        <f>SUM(R306,X306,Z306,AB306,AD306,AF306,AH306,AJ306,AL306,AN306)</f>
        <v>60</v>
      </c>
      <c r="F306" s="39"/>
      <c r="H306" s="72"/>
      <c r="I306" s="40"/>
      <c r="J306" s="39"/>
      <c r="K306" s="40"/>
      <c r="R306" s="1">
        <v>30</v>
      </c>
      <c r="S306" s="2">
        <v>5.7833333333333332</v>
      </c>
      <c r="X306" s="12">
        <v>30</v>
      </c>
      <c r="Y306" s="2">
        <v>5</v>
      </c>
    </row>
    <row r="307" spans="1:41" ht="15" customHeight="1">
      <c r="A307" s="41">
        <v>3</v>
      </c>
      <c r="B307" s="71" t="s">
        <v>246</v>
      </c>
      <c r="C307" s="71"/>
      <c r="D307" s="34">
        <f>AVERAGE(S307,Y307,AA307,AC307,AE307,AG307,AI307,AK307,AM307,AO307)</f>
        <v>3.9783333333333335</v>
      </c>
      <c r="E307" s="35">
        <f>SUM(R307,X307,Z307,AB307,AD307,AF307,AH307,AJ307,AL307,AN307)</f>
        <v>51</v>
      </c>
      <c r="F307" s="39"/>
      <c r="H307" s="72"/>
      <c r="I307" s="40"/>
      <c r="J307" s="39"/>
      <c r="K307" s="40"/>
      <c r="R307" s="1">
        <v>24</v>
      </c>
      <c r="S307" s="2">
        <v>4.166666666666667</v>
      </c>
      <c r="X307" s="12">
        <v>27</v>
      </c>
      <c r="Y307" s="2">
        <v>3.79</v>
      </c>
    </row>
    <row r="308" spans="1:41" ht="15" customHeight="1">
      <c r="A308" s="41">
        <v>4</v>
      </c>
      <c r="B308" s="71" t="s">
        <v>374</v>
      </c>
      <c r="C308" s="71"/>
      <c r="D308" s="34">
        <f>AVERAGE(AC308,AE308,AG308,AI308,AK308,AM308,AO308)</f>
        <v>3</v>
      </c>
      <c r="E308" s="35">
        <f>SUM(AB308,AD308,AF308,AH308,AJ308,AL308,AN308)</f>
        <v>27</v>
      </c>
      <c r="F308" s="39"/>
      <c r="H308" s="72"/>
      <c r="I308" s="40"/>
      <c r="J308" s="39"/>
      <c r="K308" s="40"/>
      <c r="AB308" s="12">
        <v>27</v>
      </c>
      <c r="AC308" s="2">
        <v>3</v>
      </c>
    </row>
    <row r="309" spans="1:41" ht="15" customHeight="1">
      <c r="A309" s="41"/>
      <c r="B309" s="71"/>
      <c r="C309" s="71"/>
      <c r="D309" s="34">
        <f t="shared" ref="D309" si="28">AVERAGE(G309,I309,K309,M309,O309,Q309,S309,U309,W309,Y309,AA309,AC309,AE309,AG309,AI309,AK309,AM309,AO309)</f>
        <v>0</v>
      </c>
      <c r="E309" s="35">
        <f t="shared" ref="E309" si="29">SUM(F309,H309,J309,L309,N309,P309,R309,T309,V309,X309,Z309,AB309,AD309,AF309,AH309,AJ309,AL309,AN309)</f>
        <v>0</v>
      </c>
      <c r="F309" s="39"/>
      <c r="G309" s="2">
        <v>0</v>
      </c>
      <c r="H309" s="72"/>
      <c r="I309" s="40"/>
      <c r="J309" s="39"/>
      <c r="K309" s="40"/>
    </row>
    <row r="310" spans="1:41" s="20" customFormat="1" ht="15" customHeight="1" thickBot="1">
      <c r="A310" s="73"/>
      <c r="B310" s="74"/>
      <c r="C310" s="74"/>
      <c r="D310" s="86"/>
      <c r="E310" s="74"/>
      <c r="F310" s="49"/>
      <c r="G310" s="50"/>
      <c r="H310" s="75"/>
      <c r="I310" s="50"/>
      <c r="J310" s="49"/>
      <c r="K310" s="50"/>
      <c r="L310" s="22"/>
      <c r="M310" s="6"/>
      <c r="N310" s="5"/>
      <c r="O310" s="6"/>
      <c r="P310" s="22"/>
      <c r="Q310" s="6"/>
      <c r="R310" s="5"/>
      <c r="S310" s="6"/>
      <c r="T310" s="22"/>
      <c r="U310" s="6"/>
      <c r="V310" s="5"/>
      <c r="W310" s="6"/>
      <c r="X310" s="22"/>
      <c r="Y310" s="6"/>
      <c r="Z310" s="5"/>
      <c r="AA310" s="6"/>
      <c r="AB310" s="22"/>
      <c r="AC310" s="6"/>
      <c r="AD310" s="5"/>
      <c r="AE310" s="6"/>
      <c r="AF310" s="22"/>
      <c r="AG310" s="6"/>
      <c r="AH310" s="5"/>
      <c r="AI310" s="6"/>
      <c r="AJ310" s="22"/>
      <c r="AK310" s="6"/>
      <c r="AL310" s="5"/>
      <c r="AM310" s="6"/>
      <c r="AN310" s="22"/>
      <c r="AO310" s="23"/>
    </row>
    <row r="311" spans="1:41" ht="15" customHeight="1" thickTop="1">
      <c r="A311" s="41">
        <v>1</v>
      </c>
      <c r="B311" s="71" t="s">
        <v>38</v>
      </c>
      <c r="C311" s="71"/>
      <c r="D311" s="34">
        <f>AVERAGE(G311,I311,O311,W311,AC311,AE311,AG311,AI311,AK311,AM311,AO311)</f>
        <v>6.4543452380952377</v>
      </c>
      <c r="E311" s="35">
        <f>SUM(F311,H311,N311,V311,AB311,AD311,AF311,AH311,AJ311,AL311,AN311)</f>
        <v>150</v>
      </c>
      <c r="F311" s="39">
        <v>30</v>
      </c>
      <c r="G311" s="40">
        <v>6.45</v>
      </c>
      <c r="H311" s="72">
        <v>30</v>
      </c>
      <c r="I311" s="40">
        <v>6.1071428571428568</v>
      </c>
      <c r="J311" s="39">
        <v>21</v>
      </c>
      <c r="K311" s="40">
        <v>4.7833333333333332</v>
      </c>
      <c r="L311" s="12">
        <v>30</v>
      </c>
      <c r="M311" s="2">
        <v>4.9333333333333336</v>
      </c>
      <c r="N311" s="1">
        <v>30</v>
      </c>
      <c r="O311" s="2">
        <v>7.03125</v>
      </c>
      <c r="R311" s="1">
        <v>21</v>
      </c>
      <c r="S311" s="2">
        <v>5.6833333333333336</v>
      </c>
      <c r="V311" s="1">
        <v>30</v>
      </c>
      <c r="W311" s="2">
        <v>6.2</v>
      </c>
      <c r="AB311" s="12">
        <v>30</v>
      </c>
      <c r="AC311" s="2">
        <v>6.4833333333333334</v>
      </c>
    </row>
    <row r="312" spans="1:41" ht="15" customHeight="1">
      <c r="A312" s="41">
        <v>2</v>
      </c>
      <c r="B312" s="71" t="s">
        <v>43</v>
      </c>
      <c r="C312" s="71"/>
      <c r="D312" s="34">
        <f>AVERAGE(G312,I312,U312,W312,AA312)</f>
        <v>5.0220952380952379</v>
      </c>
      <c r="E312" s="35">
        <f>SUM(F312,H312,T312,V312,Z312)</f>
        <v>135</v>
      </c>
      <c r="F312" s="39">
        <v>24</v>
      </c>
      <c r="G312" s="40">
        <v>4.82</v>
      </c>
      <c r="H312" s="72">
        <v>27</v>
      </c>
      <c r="I312" s="40">
        <v>4.5357142857142856</v>
      </c>
      <c r="J312" s="39">
        <v>9</v>
      </c>
      <c r="K312" s="40">
        <v>3.4666666666666668</v>
      </c>
      <c r="N312" s="1">
        <v>12</v>
      </c>
      <c r="O312" s="2">
        <v>4.59375</v>
      </c>
      <c r="R312" s="1">
        <v>18</v>
      </c>
      <c r="S312" s="2">
        <v>5.3833333333333337</v>
      </c>
      <c r="T312" s="12">
        <v>30</v>
      </c>
      <c r="U312" s="2">
        <v>5.15</v>
      </c>
      <c r="V312" s="1">
        <v>24</v>
      </c>
      <c r="W312" s="2">
        <v>5.0333333333333332</v>
      </c>
      <c r="Z312" s="1">
        <v>30</v>
      </c>
      <c r="AA312" s="2">
        <v>5.5714285714285712</v>
      </c>
      <c r="AB312" s="12">
        <v>24</v>
      </c>
      <c r="AC312" s="2">
        <v>4.8166666666666664</v>
      </c>
    </row>
    <row r="313" spans="1:41" ht="15" customHeight="1">
      <c r="A313" s="41">
        <v>3</v>
      </c>
      <c r="B313" s="71" t="s">
        <v>12</v>
      </c>
      <c r="C313" s="71"/>
      <c r="D313" s="34">
        <f>AVERAGE(G313,I313,K313,Q313,AE313)</f>
        <v>4.9240952380952381</v>
      </c>
      <c r="E313" s="35">
        <f>SUM(F313,H313,J313,P313,AD313)</f>
        <v>132</v>
      </c>
      <c r="F313" s="39">
        <v>27</v>
      </c>
      <c r="G313" s="40">
        <v>5.33</v>
      </c>
      <c r="H313" s="72">
        <v>24</v>
      </c>
      <c r="I313" s="40">
        <v>4.4464285714285712</v>
      </c>
      <c r="J313" s="39">
        <v>30</v>
      </c>
      <c r="K313" s="40">
        <v>5.4333333333333336</v>
      </c>
      <c r="L313" s="12">
        <v>24</v>
      </c>
      <c r="M313" s="2">
        <v>4.3666666666666663</v>
      </c>
      <c r="N313" s="1">
        <v>18</v>
      </c>
      <c r="O313" s="2">
        <v>4.9375</v>
      </c>
      <c r="P313" s="12">
        <v>27</v>
      </c>
      <c r="Q313" s="2">
        <v>4.7321428571428568</v>
      </c>
      <c r="R313" s="1">
        <v>0</v>
      </c>
      <c r="S313" s="2">
        <v>4.5666666666666664</v>
      </c>
      <c r="T313" s="12">
        <v>15</v>
      </c>
      <c r="U313" s="2">
        <v>3.3333333333333335</v>
      </c>
      <c r="V313" s="1">
        <v>15</v>
      </c>
      <c r="W313" s="2">
        <v>4.3</v>
      </c>
      <c r="AB313" s="12">
        <v>15</v>
      </c>
      <c r="AC313" s="2">
        <v>4.0166666666666666</v>
      </c>
      <c r="AD313" s="1">
        <v>24</v>
      </c>
      <c r="AE313" s="2">
        <v>4.6785714285714288</v>
      </c>
      <c r="AF313" s="12">
        <v>15</v>
      </c>
      <c r="AG313" s="2">
        <v>4.8499999999999996</v>
      </c>
    </row>
    <row r="314" spans="1:41" ht="15" customHeight="1">
      <c r="A314" s="41">
        <v>4</v>
      </c>
      <c r="B314" s="71" t="s">
        <v>42</v>
      </c>
      <c r="C314" s="71"/>
      <c r="D314" s="34">
        <f>AVERAGE(G314,K314,M314,O314,AE314,AG314,AI314,AK314,AM314,AO314)</f>
        <v>4.7492440476190465</v>
      </c>
      <c r="E314" s="35">
        <f>SUM(F314,J314,L314,N314,AD314,AF314,AH314,AJ314,AL314,AN314)</f>
        <v>126</v>
      </c>
      <c r="F314" s="39">
        <v>21</v>
      </c>
      <c r="G314" s="40">
        <v>4.18</v>
      </c>
      <c r="H314" s="72"/>
      <c r="I314" s="40"/>
      <c r="J314" s="39">
        <v>27</v>
      </c>
      <c r="K314" s="40">
        <v>4.95</v>
      </c>
      <c r="L314" s="12">
        <v>27</v>
      </c>
      <c r="M314" s="2">
        <v>4.4666666666666668</v>
      </c>
      <c r="N314" s="1">
        <v>24</v>
      </c>
      <c r="O314" s="2">
        <v>5.453125</v>
      </c>
      <c r="R314" s="1">
        <v>3</v>
      </c>
      <c r="S314" s="2">
        <v>4.6333333333333337</v>
      </c>
      <c r="V314" s="1">
        <v>18</v>
      </c>
      <c r="W314" s="2">
        <v>4.6833333333333336</v>
      </c>
      <c r="AB314" s="12">
        <v>9</v>
      </c>
      <c r="AC314" s="2">
        <v>2.5499999999999998</v>
      </c>
      <c r="AD314" s="1">
        <v>27</v>
      </c>
      <c r="AE314" s="2">
        <v>4.6964285714285712</v>
      </c>
    </row>
    <row r="315" spans="1:41" ht="15" customHeight="1">
      <c r="A315" s="41">
        <v>5</v>
      </c>
      <c r="B315" s="71" t="s">
        <v>99</v>
      </c>
      <c r="C315" s="71"/>
      <c r="D315" s="34">
        <f>AVERAGE(K315,O315,Q315,U315,AG315)</f>
        <v>4.8677083333333329</v>
      </c>
      <c r="E315" s="35">
        <f>SUM(J315,N315,P315,T315,AF315)</f>
        <v>117</v>
      </c>
      <c r="F315" s="39"/>
      <c r="G315" s="40"/>
      <c r="H315" s="72"/>
      <c r="I315" s="40"/>
      <c r="J315" s="39">
        <v>24</v>
      </c>
      <c r="K315" s="40">
        <v>4.9000000000000004</v>
      </c>
      <c r="L315" s="12">
        <v>21</v>
      </c>
      <c r="M315" s="2">
        <v>4.0333333333333332</v>
      </c>
      <c r="N315" s="1">
        <v>27</v>
      </c>
      <c r="O315" s="2">
        <v>5.546875</v>
      </c>
      <c r="P315" s="12">
        <v>24</v>
      </c>
      <c r="Q315" s="2">
        <v>4.625</v>
      </c>
      <c r="R315" s="1">
        <v>12</v>
      </c>
      <c r="S315" s="2">
        <v>4.95</v>
      </c>
      <c r="T315" s="12">
        <v>21</v>
      </c>
      <c r="U315" s="2">
        <v>4.1166666666666663</v>
      </c>
      <c r="X315" s="12">
        <v>15</v>
      </c>
      <c r="Y315" s="2">
        <v>4.2</v>
      </c>
      <c r="AF315" s="12">
        <v>21</v>
      </c>
      <c r="AG315" s="2">
        <v>5.15</v>
      </c>
    </row>
    <row r="316" spans="1:41" ht="15" customHeight="1">
      <c r="A316" s="41">
        <v>6</v>
      </c>
      <c r="B316" s="71" t="s">
        <v>243</v>
      </c>
      <c r="C316" s="71"/>
      <c r="D316" s="34">
        <f>AVERAGE(S316,U316,W316,AC316,AG316)</f>
        <v>5.0933333333333337</v>
      </c>
      <c r="E316" s="35">
        <f>SUM(R316,T316,V316,AB316,AF316)</f>
        <v>114</v>
      </c>
      <c r="F316" s="39"/>
      <c r="G316" s="40"/>
      <c r="H316" s="72"/>
      <c r="I316" s="40"/>
      <c r="J316" s="39"/>
      <c r="K316" s="40"/>
      <c r="R316" s="1">
        <v>15</v>
      </c>
      <c r="S316" s="2">
        <v>5.3833333333333337</v>
      </c>
      <c r="T316" s="12">
        <v>27</v>
      </c>
      <c r="U316" s="2">
        <v>4.7833333333333332</v>
      </c>
      <c r="V316" s="1">
        <v>27</v>
      </c>
      <c r="W316" s="2">
        <v>5.6833333333333336</v>
      </c>
      <c r="AB316" s="12">
        <v>18</v>
      </c>
      <c r="AC316" s="2">
        <v>4.25</v>
      </c>
      <c r="AF316" s="12">
        <v>27</v>
      </c>
      <c r="AG316" s="2">
        <v>5.3666666666666663</v>
      </c>
    </row>
    <row r="317" spans="1:41" ht="15" customHeight="1">
      <c r="A317" s="41">
        <v>7</v>
      </c>
      <c r="B317" s="71" t="s">
        <v>100</v>
      </c>
      <c r="C317" s="71"/>
      <c r="D317" s="34">
        <f>AVERAGE(K317,M317,O317,S317,AE317,AG317,AI317,AK317,AM317,AO317)</f>
        <v>4.6785416666666659</v>
      </c>
      <c r="E317" s="35">
        <f>SUM(J317,L317,N317,R317,AD317,AF317,AH317,AJ317,AL317,AN317)</f>
        <v>90</v>
      </c>
      <c r="F317" s="39"/>
      <c r="G317" s="40"/>
      <c r="H317" s="72"/>
      <c r="I317" s="40"/>
      <c r="J317" s="39">
        <v>15</v>
      </c>
      <c r="K317" s="40">
        <v>4.5333333333333332</v>
      </c>
      <c r="L317" s="12">
        <v>18</v>
      </c>
      <c r="M317" s="2">
        <v>3.85</v>
      </c>
      <c r="N317" s="1">
        <v>21</v>
      </c>
      <c r="O317" s="2">
        <v>4.984375</v>
      </c>
      <c r="R317" s="1">
        <v>6</v>
      </c>
      <c r="S317" s="2">
        <v>4.6500000000000004</v>
      </c>
      <c r="AD317" s="1">
        <v>30</v>
      </c>
      <c r="AE317" s="2">
        <v>5.375</v>
      </c>
    </row>
    <row r="318" spans="1:41" ht="15" customHeight="1">
      <c r="A318" s="41">
        <v>8</v>
      </c>
      <c r="B318" s="71" t="s">
        <v>86</v>
      </c>
      <c r="C318" s="71"/>
      <c r="D318" s="34">
        <f>AVERAGE(I318,K318,M318,O318,Y318,AA318,AC318,AE318,AG318,AI318,AK318,AM318,AO318)</f>
        <v>4.3846190476190481</v>
      </c>
      <c r="E318" s="35">
        <f>SUM(H318,J318,L318,N318,X318,Z318,AB318,AD318,AF318,AH318,AJ318,AL318,AN318)</f>
        <v>84</v>
      </c>
      <c r="F318" s="39"/>
      <c r="G318" s="40"/>
      <c r="H318" s="72">
        <v>21</v>
      </c>
      <c r="I318" s="40">
        <v>4.1964285714285712</v>
      </c>
      <c r="J318" s="39">
        <v>12</v>
      </c>
      <c r="K318" s="40">
        <v>3.9666666666666668</v>
      </c>
      <c r="L318" s="12">
        <v>15</v>
      </c>
      <c r="M318" s="2">
        <v>3.8</v>
      </c>
      <c r="N318" s="1">
        <v>15</v>
      </c>
      <c r="O318" s="2">
        <v>4.75</v>
      </c>
      <c r="X318" s="12">
        <v>21</v>
      </c>
      <c r="Y318" s="2">
        <v>5.21</v>
      </c>
    </row>
    <row r="319" spans="1:41" ht="15" customHeight="1">
      <c r="A319" s="41">
        <v>9</v>
      </c>
      <c r="B319" s="71" t="s">
        <v>242</v>
      </c>
      <c r="C319" s="71"/>
      <c r="D319" s="34">
        <f>AVERAGE(S319,Y319,AC319,AE319,AG319,AI319,AK319,AM319,AO319)</f>
        <v>5.6833333333333336</v>
      </c>
      <c r="E319" s="35">
        <f>SUM(R319,X319,AB319,AD319,AF319,AH319,AJ319,AL319,AN319)</f>
        <v>75</v>
      </c>
      <c r="F319" s="39"/>
      <c r="G319" s="40"/>
      <c r="H319" s="72"/>
      <c r="I319" s="40"/>
      <c r="J319" s="39"/>
      <c r="K319" s="40"/>
      <c r="R319" s="1">
        <v>24</v>
      </c>
      <c r="S319" s="2">
        <v>5.916666666666667</v>
      </c>
      <c r="X319" s="12">
        <v>24</v>
      </c>
      <c r="Y319" s="2">
        <v>6.3</v>
      </c>
      <c r="AB319" s="12">
        <v>27</v>
      </c>
      <c r="AC319" s="2">
        <v>4.833333333333333</v>
      </c>
    </row>
    <row r="320" spans="1:41" ht="15" customHeight="1">
      <c r="A320" s="41">
        <v>10</v>
      </c>
      <c r="B320" s="71" t="s">
        <v>20</v>
      </c>
      <c r="C320" s="71"/>
      <c r="D320" s="34">
        <f>AVERAGE(W320,AC320,AG320)</f>
        <v>4.7333333333333334</v>
      </c>
      <c r="E320" s="35">
        <f>SUM(V320,AB320,AF320)</f>
        <v>63</v>
      </c>
      <c r="F320" s="39"/>
      <c r="G320" s="40"/>
      <c r="H320" s="72"/>
      <c r="I320" s="40"/>
      <c r="J320" s="39"/>
      <c r="K320" s="40"/>
      <c r="V320" s="1">
        <v>21</v>
      </c>
      <c r="W320" s="2">
        <v>4.9666666666666668</v>
      </c>
      <c r="AB320" s="12">
        <v>12</v>
      </c>
      <c r="AC320" s="2">
        <v>3.8333333333333335</v>
      </c>
      <c r="AF320" s="12">
        <v>30</v>
      </c>
      <c r="AG320" s="2">
        <v>5.4</v>
      </c>
    </row>
    <row r="321" spans="1:33" ht="15" customHeight="1">
      <c r="A321" s="41">
        <v>11</v>
      </c>
      <c r="B321" s="71" t="s">
        <v>54</v>
      </c>
      <c r="C321" s="71"/>
      <c r="D321" s="34">
        <f>AVERAGE(G321,K321,AG321)</f>
        <v>4.29</v>
      </c>
      <c r="E321" s="35">
        <f>SUM(F321,J321,AF321)</f>
        <v>60</v>
      </c>
      <c r="F321" s="39">
        <v>18</v>
      </c>
      <c r="G321" s="40">
        <v>3.12</v>
      </c>
      <c r="H321" s="72"/>
      <c r="I321" s="40"/>
      <c r="J321" s="39">
        <v>18</v>
      </c>
      <c r="K321" s="40">
        <v>4.583333333333333</v>
      </c>
      <c r="AF321" s="12">
        <v>24</v>
      </c>
      <c r="AG321" s="2">
        <v>5.166666666666667</v>
      </c>
    </row>
    <row r="322" spans="1:33" ht="15" customHeight="1">
      <c r="A322" s="41">
        <v>12</v>
      </c>
      <c r="B322" s="71" t="s">
        <v>241</v>
      </c>
      <c r="C322" s="71"/>
      <c r="D322" s="34">
        <f>AVERAGE(S322,Y322,AA322,AC322,AE322,AG322,AI322,AK322,AM322,AO322)</f>
        <v>6.1766666666666667</v>
      </c>
      <c r="E322" s="35">
        <f>SUM(R322,X322,Z322,AB322,AD322,AF322,AH322,AJ322,AL322,AN322)</f>
        <v>54</v>
      </c>
      <c r="F322" s="39"/>
      <c r="G322" s="40"/>
      <c r="H322" s="72"/>
      <c r="I322" s="40"/>
      <c r="J322" s="39"/>
      <c r="K322" s="40"/>
      <c r="R322" s="1">
        <v>27</v>
      </c>
      <c r="S322" s="2">
        <v>6.0333333333333332</v>
      </c>
      <c r="X322" s="12">
        <v>27</v>
      </c>
      <c r="Y322" s="2">
        <v>6.32</v>
      </c>
    </row>
    <row r="323" spans="1:33" ht="15" customHeight="1">
      <c r="A323" s="41">
        <v>13</v>
      </c>
      <c r="B323" s="71" t="s">
        <v>287</v>
      </c>
      <c r="C323" s="71"/>
      <c r="D323" s="34">
        <f>AVERAGE(U323,AG323)</f>
        <v>4.1583333333333332</v>
      </c>
      <c r="E323" s="35">
        <f>SUM(T323,AF323)</f>
        <v>36</v>
      </c>
      <c r="F323" s="39"/>
      <c r="G323" s="40"/>
      <c r="H323" s="72"/>
      <c r="I323" s="40"/>
      <c r="J323" s="39"/>
      <c r="K323" s="40"/>
      <c r="T323" s="12">
        <v>24</v>
      </c>
      <c r="U323" s="2">
        <v>4.3</v>
      </c>
      <c r="AF323" s="12">
        <v>12</v>
      </c>
      <c r="AG323" s="2">
        <v>4.0166666666666666</v>
      </c>
    </row>
    <row r="324" spans="1:33" ht="15" customHeight="1">
      <c r="A324" s="41">
        <v>14</v>
      </c>
      <c r="B324" s="71" t="s">
        <v>347</v>
      </c>
      <c r="C324" s="71"/>
      <c r="D324" s="34">
        <f>AVERAGE(Y324,AA324,AC324,AE324,AG324,AI324,AK324,AM324,AO324)</f>
        <v>6.77</v>
      </c>
      <c r="E324" s="35">
        <f>SUM(X324,Z324,AB324,AD324,AF324,AH324,AJ324,AL324,AN324)</f>
        <v>30</v>
      </c>
      <c r="F324" s="39"/>
      <c r="G324" s="40"/>
      <c r="H324" s="72"/>
      <c r="I324" s="40"/>
      <c r="J324" s="39"/>
      <c r="K324" s="40"/>
      <c r="X324" s="12">
        <v>30</v>
      </c>
      <c r="Y324" s="2">
        <v>6.77</v>
      </c>
    </row>
    <row r="325" spans="1:33" ht="15" customHeight="1">
      <c r="A325" s="41">
        <v>15</v>
      </c>
      <c r="B325" s="71" t="s">
        <v>240</v>
      </c>
      <c r="C325" s="71"/>
      <c r="D325" s="34">
        <f>AVERAGE(S325,U325,W325,Y325,AA325,AC325,AE325,AG325,AI325,AK325,AM325,AO325)</f>
        <v>6.1333333333333337</v>
      </c>
      <c r="E325" s="35">
        <f>SUM(R325,T325,V325,X325,Z325,AB325,AD325,AF325,AH325,AJ325,AL325,AN325)</f>
        <v>30</v>
      </c>
      <c r="F325" s="39"/>
      <c r="G325" s="40"/>
      <c r="H325" s="72"/>
      <c r="I325" s="40"/>
      <c r="J325" s="39"/>
      <c r="K325" s="40"/>
      <c r="R325" s="1">
        <v>30</v>
      </c>
      <c r="S325" s="2">
        <v>6.1333333333333337</v>
      </c>
    </row>
    <row r="326" spans="1:33" ht="15" customHeight="1">
      <c r="A326" s="41">
        <v>16</v>
      </c>
      <c r="B326" s="71" t="s">
        <v>219</v>
      </c>
      <c r="C326" s="71"/>
      <c r="D326" s="34">
        <f>AVERAGE(Q326,S326,U326,W326,Y326,AA326,AC326,AE326,AG326,AI326,AK326,AM326,AO326)</f>
        <v>4.875</v>
      </c>
      <c r="E326" s="35">
        <f>SUM(P326,R326,T326,V326,X326,Z326,AB326,AD326,AF326,AH326,AJ326,AL326,AN326)</f>
        <v>30</v>
      </c>
      <c r="F326" s="39"/>
      <c r="G326" s="40"/>
      <c r="H326" s="72"/>
      <c r="I326" s="40"/>
      <c r="J326" s="39"/>
      <c r="K326" s="40"/>
      <c r="P326" s="12">
        <v>30</v>
      </c>
      <c r="Q326" s="2">
        <v>4.875</v>
      </c>
    </row>
    <row r="327" spans="1:33" ht="15" customHeight="1">
      <c r="A327" s="41">
        <v>17</v>
      </c>
      <c r="B327" s="71" t="s">
        <v>211</v>
      </c>
      <c r="C327" s="71"/>
      <c r="D327" s="34">
        <f>AVERAGE(O327,AC327,AE327,AG327,AI327,AK327,AM327,AO327)</f>
        <v>4.3677083333333329</v>
      </c>
      <c r="E327" s="35">
        <f>SUM(N327,AB327,AD327,AF327,AH327,AJ327,AL327,AN327)</f>
        <v>30</v>
      </c>
      <c r="F327" s="39"/>
      <c r="G327" s="40"/>
      <c r="H327" s="72"/>
      <c r="I327" s="40"/>
      <c r="J327" s="39"/>
      <c r="K327" s="40"/>
      <c r="N327" s="1">
        <v>9</v>
      </c>
      <c r="O327" s="2">
        <v>4.46875</v>
      </c>
      <c r="AB327" s="12">
        <v>21</v>
      </c>
      <c r="AC327" s="2">
        <v>4.2666666666666666</v>
      </c>
    </row>
    <row r="328" spans="1:33" ht="15" customHeight="1">
      <c r="A328" s="41">
        <v>18</v>
      </c>
      <c r="B328" s="71" t="s">
        <v>356</v>
      </c>
      <c r="C328" s="71"/>
      <c r="D328" s="34">
        <f>AVERAGE(AA328,AC328,AE328,AG328,AI328,AK328,AM328,AO328)</f>
        <v>5.0357142857142856</v>
      </c>
      <c r="E328" s="35">
        <f>SUM(Z328,AB328,AD328,AF328,AH328,AJ328,AL328,AN328)</f>
        <v>27</v>
      </c>
      <c r="F328" s="39"/>
      <c r="G328" s="40"/>
      <c r="H328" s="72"/>
      <c r="I328" s="40"/>
      <c r="J328" s="39"/>
      <c r="K328" s="40"/>
      <c r="Z328" s="1">
        <v>27</v>
      </c>
      <c r="AA328" s="2">
        <v>5.0357142857142856</v>
      </c>
    </row>
    <row r="329" spans="1:33" ht="15" customHeight="1">
      <c r="A329" s="41">
        <v>19</v>
      </c>
      <c r="B329" s="71" t="s">
        <v>101</v>
      </c>
      <c r="C329" s="71"/>
      <c r="D329" s="34">
        <f>AVERAGE(K329,M329,O329,S329,U329,W329,Y329,AA329,AC329,AE329,AG329,AI329,AK329,AM329,AO329)</f>
        <v>3.0114583333333336</v>
      </c>
      <c r="E329" s="35">
        <f>SUM(J329,L329,N329,R329,T329,V329,X329,Z329,AB329,AD329,AF329,AH329,AJ329,AL329,AN329)</f>
        <v>24</v>
      </c>
      <c r="F329" s="39"/>
      <c r="G329" s="40"/>
      <c r="H329" s="72"/>
      <c r="I329" s="40"/>
      <c r="J329" s="39">
        <v>6</v>
      </c>
      <c r="K329" s="40">
        <v>3.0333333333333332</v>
      </c>
      <c r="L329" s="12">
        <v>12</v>
      </c>
      <c r="M329" s="2">
        <v>2.6166666666666667</v>
      </c>
      <c r="N329" s="1">
        <v>6</v>
      </c>
      <c r="O329" s="2">
        <v>3.3125</v>
      </c>
      <c r="R329" s="1">
        <v>0</v>
      </c>
      <c r="S329" s="2">
        <v>3.0833333333333335</v>
      </c>
    </row>
    <row r="330" spans="1:33" ht="15" customHeight="1">
      <c r="A330" s="41">
        <v>20</v>
      </c>
      <c r="B330" s="71" t="s">
        <v>348</v>
      </c>
      <c r="C330" s="71"/>
      <c r="D330" s="34">
        <f>AVERAGE(Y330,AA330,AC330,AE330,AG330,AI330,AK330,AM330,AO330)</f>
        <v>5.07</v>
      </c>
      <c r="E330" s="35">
        <f>SUM(X330,Z330,AB330,AD330,AF330,AH330,AJ330,AL330,AN330)</f>
        <v>18</v>
      </c>
      <c r="F330" s="39"/>
      <c r="G330" s="40"/>
      <c r="H330" s="72"/>
      <c r="I330" s="40"/>
      <c r="J330" s="39"/>
      <c r="K330" s="40"/>
      <c r="X330" s="12">
        <v>18</v>
      </c>
      <c r="Y330" s="2">
        <v>5.07</v>
      </c>
    </row>
    <row r="331" spans="1:33" ht="15" customHeight="1">
      <c r="A331" s="41">
        <v>21</v>
      </c>
      <c r="B331" s="71" t="s">
        <v>123</v>
      </c>
      <c r="C331" s="71"/>
      <c r="D331" s="34">
        <f>AVERAGE(AG331)</f>
        <v>5.05</v>
      </c>
      <c r="E331" s="35">
        <f>SUM(AF331)</f>
        <v>18</v>
      </c>
      <c r="F331" s="39"/>
      <c r="G331" s="40"/>
      <c r="H331" s="72"/>
      <c r="I331" s="40"/>
      <c r="J331" s="39"/>
      <c r="K331" s="40"/>
      <c r="AF331" s="12">
        <v>18</v>
      </c>
      <c r="AG331" s="2">
        <v>5.05</v>
      </c>
    </row>
    <row r="332" spans="1:33" ht="15" customHeight="1">
      <c r="A332" s="41">
        <v>22</v>
      </c>
      <c r="B332" s="71" t="s">
        <v>288</v>
      </c>
      <c r="C332" s="71"/>
      <c r="D332" s="34">
        <f>AVERAGE(U332,W332,Y332,AA332,AC332,AE332,AG332,AI332,AK332,AM332,AO332)</f>
        <v>3.6166666666666667</v>
      </c>
      <c r="E332" s="35">
        <f>SUM(T332,V332,X332,Z332,AB332,AD332,AF332,AH332,AJ332,AL332,AN332)</f>
        <v>18</v>
      </c>
      <c r="F332" s="39"/>
      <c r="G332" s="40"/>
      <c r="H332" s="72"/>
      <c r="I332" s="40"/>
      <c r="J332" s="39"/>
      <c r="K332" s="40"/>
      <c r="T332" s="12">
        <v>18</v>
      </c>
      <c r="U332" s="2">
        <v>3.6166666666666667</v>
      </c>
    </row>
    <row r="333" spans="1:33" ht="15" customHeight="1">
      <c r="A333" s="41">
        <v>23</v>
      </c>
      <c r="B333" s="71" t="s">
        <v>349</v>
      </c>
      <c r="C333" s="71"/>
      <c r="D333" s="34">
        <f>AVERAGE(Y333,AA333,AC333,AE333,AG333,AI333,AK333,AM333,AO333)</f>
        <v>3.55</v>
      </c>
      <c r="E333" s="35">
        <f>SUM(X333,Z333,AB333,AD333,AF333,AH333,AJ333,AL333,AN333)</f>
        <v>12</v>
      </c>
      <c r="F333" s="39"/>
      <c r="G333" s="40"/>
      <c r="H333" s="72"/>
      <c r="I333" s="40"/>
      <c r="J333" s="39"/>
      <c r="K333" s="40"/>
      <c r="X333" s="12">
        <v>12</v>
      </c>
      <c r="Y333" s="2">
        <v>3.55</v>
      </c>
    </row>
    <row r="334" spans="1:33" ht="15" customHeight="1">
      <c r="A334" s="41">
        <v>24</v>
      </c>
      <c r="B334" s="71" t="s">
        <v>244</v>
      </c>
      <c r="C334" s="71"/>
      <c r="D334" s="34">
        <f>AVERAGE(S334,U334,W334,Y334,AA334,AC334,AE334,AG334,AI334,AK334,AM334,AO334)</f>
        <v>4.75</v>
      </c>
      <c r="E334" s="35">
        <f>SUM(R334,T334,V334,X334,Z334,AB334,AD334,AF334,AH334,AJ334,AL334,AN334)</f>
        <v>9</v>
      </c>
      <c r="F334" s="39"/>
      <c r="G334" s="40"/>
      <c r="H334" s="72"/>
      <c r="I334" s="40"/>
      <c r="J334" s="39"/>
      <c r="K334" s="40"/>
      <c r="R334" s="1">
        <v>9</v>
      </c>
      <c r="S334" s="2">
        <v>4.75</v>
      </c>
    </row>
    <row r="335" spans="1:33" ht="15" customHeight="1">
      <c r="A335" s="41">
        <v>25</v>
      </c>
      <c r="B335" s="71" t="s">
        <v>212</v>
      </c>
      <c r="C335" s="71"/>
      <c r="D335" s="34">
        <f>AVERAGE(O335,S335,AC335,AE335,AG335,AI335,AK335,AM335,AO335)</f>
        <v>2.5843750000000001</v>
      </c>
      <c r="E335" s="35">
        <f>SUM(N335,R335,AB335,AD335,AF335,AH335,AJ335,AL335,AN335)</f>
        <v>9</v>
      </c>
      <c r="F335" s="39"/>
      <c r="G335" s="40"/>
      <c r="H335" s="72"/>
      <c r="I335" s="40"/>
      <c r="J335" s="39"/>
      <c r="K335" s="40"/>
      <c r="N335" s="1">
        <v>3</v>
      </c>
      <c r="O335" s="2">
        <v>2.953125</v>
      </c>
      <c r="R335" s="1">
        <v>0</v>
      </c>
      <c r="S335" s="2">
        <v>2.2833333333333332</v>
      </c>
      <c r="AB335" s="12">
        <v>6</v>
      </c>
      <c r="AC335" s="2">
        <v>2.5166666666666666</v>
      </c>
    </row>
    <row r="336" spans="1:33" ht="15" customHeight="1">
      <c r="A336" s="41"/>
      <c r="B336" s="71"/>
      <c r="C336" s="71"/>
      <c r="D336" s="34">
        <f t="shared" ref="D336" si="30">AVERAGE(G336,I336,K336,M336,O336,Q336,S336,U336,W336,Y336,AA336,AC336,AE336,AG336,AI336,AK336,AM336,AO336)</f>
        <v>0</v>
      </c>
      <c r="E336" s="35">
        <f t="shared" ref="E336" si="31">SUM(F336,H336,J336,L336,N336,P336,R336,T336,V336,X336,Z336,AB336,AD336,AF336,AH336,AJ336,AL336,AN336)</f>
        <v>0</v>
      </c>
      <c r="F336" s="39"/>
      <c r="G336" s="2">
        <v>0</v>
      </c>
      <c r="H336" s="72"/>
      <c r="I336" s="40"/>
      <c r="J336" s="39"/>
      <c r="K336" s="40"/>
    </row>
    <row r="337" spans="1:41" s="20" customFormat="1" ht="15" customHeight="1" thickBot="1">
      <c r="A337" s="73"/>
      <c r="B337" s="74"/>
      <c r="C337" s="74"/>
      <c r="D337" s="44"/>
      <c r="E337" s="45"/>
      <c r="F337" s="49"/>
      <c r="G337" s="50"/>
      <c r="H337" s="75"/>
      <c r="I337" s="50"/>
      <c r="J337" s="49"/>
      <c r="K337" s="50"/>
      <c r="L337" s="22"/>
      <c r="M337" s="6"/>
      <c r="N337" s="5"/>
      <c r="O337" s="6"/>
      <c r="P337" s="22"/>
      <c r="Q337" s="6"/>
      <c r="R337" s="5"/>
      <c r="S337" s="6"/>
      <c r="T337" s="22"/>
      <c r="U337" s="6"/>
      <c r="V337" s="5"/>
      <c r="W337" s="6"/>
      <c r="X337" s="22"/>
      <c r="Y337" s="6"/>
      <c r="Z337" s="5"/>
      <c r="AA337" s="6"/>
      <c r="AB337" s="22"/>
      <c r="AC337" s="6"/>
      <c r="AD337" s="5"/>
      <c r="AE337" s="6"/>
      <c r="AF337" s="22"/>
      <c r="AG337" s="6"/>
      <c r="AH337" s="5"/>
      <c r="AI337" s="6"/>
      <c r="AJ337" s="22"/>
      <c r="AK337" s="6"/>
      <c r="AL337" s="5"/>
      <c r="AM337" s="6"/>
      <c r="AN337" s="22"/>
      <c r="AO337" s="23"/>
    </row>
    <row r="338" spans="1:41" s="31" customFormat="1" ht="15" customHeight="1" thickTop="1">
      <c r="A338" s="28" t="s">
        <v>11</v>
      </c>
      <c r="B338" s="84" t="s">
        <v>4</v>
      </c>
      <c r="C338" s="84"/>
      <c r="D338" s="26" t="s">
        <v>13</v>
      </c>
      <c r="E338" s="24" t="s">
        <v>1</v>
      </c>
      <c r="F338" s="28"/>
      <c r="G338" s="29"/>
      <c r="H338" s="28"/>
      <c r="I338" s="29"/>
      <c r="J338" s="28"/>
      <c r="K338" s="29"/>
      <c r="L338" s="7"/>
      <c r="M338" s="8"/>
      <c r="N338" s="7"/>
      <c r="O338" s="8"/>
      <c r="P338" s="7"/>
      <c r="Q338" s="8"/>
      <c r="R338" s="7"/>
      <c r="S338" s="8"/>
      <c r="T338" s="7"/>
      <c r="U338" s="8"/>
      <c r="V338" s="7"/>
      <c r="W338" s="8"/>
      <c r="X338" s="7"/>
      <c r="Y338" s="8"/>
      <c r="Z338" s="7"/>
      <c r="AA338" s="8"/>
      <c r="AB338" s="7"/>
      <c r="AC338" s="8"/>
      <c r="AD338" s="7"/>
      <c r="AE338" s="8"/>
      <c r="AF338" s="7"/>
      <c r="AG338" s="8"/>
      <c r="AH338" s="7"/>
      <c r="AI338" s="8"/>
      <c r="AJ338" s="7"/>
      <c r="AK338" s="8"/>
      <c r="AL338" s="7"/>
      <c r="AM338" s="8"/>
      <c r="AN338" s="7"/>
      <c r="AO338" s="30"/>
    </row>
    <row r="339" spans="1:41" ht="15" customHeight="1">
      <c r="A339" s="41">
        <v>1</v>
      </c>
      <c r="B339" s="71" t="s">
        <v>55</v>
      </c>
      <c r="C339" s="71"/>
      <c r="D339" s="34">
        <f>AVERAGE(O339,Q339,S339,AA339,AE339,AG339,AI339,AK339,AM339,AO339)</f>
        <v>5.2305654761904758</v>
      </c>
      <c r="E339" s="35">
        <f>SUM(N339,P339,R339,Z339,AD339,AF339,AH339,AJ339,AL339,AN339)</f>
        <v>150</v>
      </c>
      <c r="F339" s="39">
        <v>27</v>
      </c>
      <c r="G339" s="40">
        <v>4.42</v>
      </c>
      <c r="H339" s="72"/>
      <c r="I339" s="40"/>
      <c r="J339" s="39"/>
      <c r="K339" s="40"/>
      <c r="L339" s="12">
        <v>30</v>
      </c>
      <c r="M339" s="2">
        <v>4.4333333333333336</v>
      </c>
      <c r="N339" s="1">
        <v>30</v>
      </c>
      <c r="O339" s="2">
        <v>5.296875</v>
      </c>
      <c r="P339" s="12">
        <v>30</v>
      </c>
      <c r="Q339" s="2">
        <v>5.1964285714285712</v>
      </c>
      <c r="R339" s="1">
        <v>30</v>
      </c>
      <c r="S339" s="2">
        <v>5.0166666666666666</v>
      </c>
      <c r="X339" s="12">
        <v>30</v>
      </c>
      <c r="Y339" s="2">
        <v>4.0199999999999996</v>
      </c>
      <c r="Z339" s="1">
        <v>30</v>
      </c>
      <c r="AA339" s="2">
        <v>5.7142857142857144</v>
      </c>
      <c r="AB339" s="12">
        <v>30</v>
      </c>
      <c r="AC339" s="2">
        <v>4.8166666666666664</v>
      </c>
      <c r="AD339" s="1">
        <v>30</v>
      </c>
      <c r="AE339" s="2">
        <v>4.9285714285714288</v>
      </c>
    </row>
    <row r="340" spans="1:41" ht="15" customHeight="1">
      <c r="A340" s="41">
        <v>2</v>
      </c>
      <c r="B340" s="71" t="s">
        <v>23</v>
      </c>
      <c r="C340" s="71"/>
      <c r="D340" s="34">
        <f>AVERAGE(G340,I340,K340,U340,AG340)</f>
        <v>4.3461904761904764</v>
      </c>
      <c r="E340" s="35">
        <f>SUM(F340,H340,J340,T340,AF340)</f>
        <v>150</v>
      </c>
      <c r="F340" s="39">
        <v>30</v>
      </c>
      <c r="G340" s="40">
        <v>4.6500000000000004</v>
      </c>
      <c r="H340" s="72">
        <v>30</v>
      </c>
      <c r="I340" s="40">
        <v>3.9642857142857144</v>
      </c>
      <c r="J340" s="39">
        <v>30</v>
      </c>
      <c r="K340" s="40">
        <v>4.3499999999999996</v>
      </c>
      <c r="L340" s="12">
        <v>27</v>
      </c>
      <c r="M340" s="2">
        <v>3.0833333333333335</v>
      </c>
      <c r="N340" s="1">
        <v>27</v>
      </c>
      <c r="O340" s="2">
        <v>4.984375</v>
      </c>
      <c r="R340" s="1">
        <v>27</v>
      </c>
      <c r="S340" s="2">
        <v>4.083333333333333</v>
      </c>
      <c r="T340" s="12">
        <v>30</v>
      </c>
      <c r="U340" s="2">
        <v>4.4833333333333334</v>
      </c>
      <c r="AB340" s="12">
        <v>27</v>
      </c>
      <c r="AC340" s="2">
        <v>4.166666666666667</v>
      </c>
      <c r="AD340" s="1">
        <v>27</v>
      </c>
      <c r="AE340" s="2">
        <v>3.0714285714285716</v>
      </c>
      <c r="AF340" s="12">
        <v>30</v>
      </c>
      <c r="AG340" s="2">
        <v>4.2833333333333332</v>
      </c>
    </row>
    <row r="341" spans="1:41" ht="15" customHeight="1">
      <c r="A341" s="41">
        <v>3</v>
      </c>
      <c r="B341" s="71" t="s">
        <v>334</v>
      </c>
      <c r="C341" s="71"/>
      <c r="D341" s="34">
        <f>AVERAGE(Y341,AA341,AC341,AE341,AG341,AI341,AK341,AM341,AO341)</f>
        <v>3.66</v>
      </c>
      <c r="E341" s="35">
        <f>SUM(X341,Z341,AB341,AD341,AF341,AH341,AJ341,AL341,AN341)</f>
        <v>27</v>
      </c>
      <c r="F341" s="39"/>
      <c r="G341" s="40"/>
      <c r="H341" s="72"/>
      <c r="I341" s="40"/>
      <c r="J341" s="39"/>
      <c r="K341" s="40"/>
      <c r="X341" s="12">
        <v>27</v>
      </c>
      <c r="Y341" s="2">
        <v>3.66</v>
      </c>
    </row>
    <row r="342" spans="1:41" ht="15" customHeight="1">
      <c r="A342" s="41"/>
      <c r="B342" s="71"/>
      <c r="C342" s="71"/>
      <c r="D342" s="34">
        <f t="shared" ref="D342" si="32">AVERAGE(G342,I342,K342,M342,O342,Q342,S342,U342,W342,Y342,AA342,AC342,AE342,AG342,AI342,AK342,AM342,AO342)</f>
        <v>0</v>
      </c>
      <c r="E342" s="35">
        <f t="shared" ref="E342" si="33">SUM(F342,H342,J342,L342,N342,P342,R342,T342,V342,X342,Z342,AB342,AD342,AF342,AH342,AJ342,AL342,AN342)</f>
        <v>0</v>
      </c>
      <c r="F342" s="39"/>
      <c r="G342" s="2">
        <v>0</v>
      </c>
      <c r="H342" s="72"/>
      <c r="I342" s="40"/>
      <c r="J342" s="39"/>
      <c r="K342" s="40"/>
    </row>
    <row r="343" spans="1:41" s="20" customFormat="1" ht="15" customHeight="1" thickBot="1">
      <c r="A343" s="73"/>
      <c r="B343" s="74"/>
      <c r="C343" s="74"/>
      <c r="D343" s="44"/>
      <c r="E343" s="45"/>
      <c r="F343" s="49"/>
      <c r="G343" s="50"/>
      <c r="H343" s="75"/>
      <c r="I343" s="50"/>
      <c r="J343" s="49"/>
      <c r="K343" s="50"/>
      <c r="L343" s="22"/>
      <c r="M343" s="6"/>
      <c r="N343" s="5"/>
      <c r="O343" s="6"/>
      <c r="P343" s="22"/>
      <c r="Q343" s="6"/>
      <c r="R343" s="5"/>
      <c r="S343" s="6"/>
      <c r="T343" s="22"/>
      <c r="U343" s="6"/>
      <c r="V343" s="5"/>
      <c r="W343" s="6"/>
      <c r="X343" s="22"/>
      <c r="Y343" s="6"/>
      <c r="Z343" s="5"/>
      <c r="AA343" s="6"/>
      <c r="AB343" s="22"/>
      <c r="AC343" s="6"/>
      <c r="AD343" s="5"/>
      <c r="AE343" s="6"/>
      <c r="AF343" s="22"/>
      <c r="AG343" s="6"/>
      <c r="AH343" s="5"/>
      <c r="AI343" s="6"/>
      <c r="AJ343" s="22"/>
      <c r="AK343" s="6"/>
      <c r="AL343" s="5"/>
      <c r="AM343" s="6"/>
      <c r="AN343" s="22"/>
      <c r="AO343" s="23"/>
    </row>
    <row r="344" spans="1:41" ht="15" customHeight="1" thickTop="1">
      <c r="A344" s="41">
        <v>1</v>
      </c>
      <c r="B344" s="71" t="s">
        <v>89</v>
      </c>
      <c r="C344" s="71"/>
      <c r="D344" s="34">
        <f>AVERAGE(O344,Q344,S344,W344,AA344)</f>
        <v>6.3101488095238087</v>
      </c>
      <c r="E344" s="35">
        <f>SUM(N344,P344,R344,V344,Z344)</f>
        <v>147</v>
      </c>
      <c r="F344" s="39"/>
      <c r="G344" s="40"/>
      <c r="H344" s="72">
        <v>24</v>
      </c>
      <c r="I344" s="40">
        <v>4.6607142857142856</v>
      </c>
      <c r="J344" s="39"/>
      <c r="K344" s="40"/>
      <c r="L344" s="12">
        <v>21</v>
      </c>
      <c r="M344" s="2">
        <v>4.25</v>
      </c>
      <c r="N344" s="1">
        <v>30</v>
      </c>
      <c r="O344" s="2">
        <v>6.203125</v>
      </c>
      <c r="P344" s="12">
        <v>30</v>
      </c>
      <c r="Q344" s="2">
        <v>6.4285714285714288</v>
      </c>
      <c r="R344" s="1">
        <v>27</v>
      </c>
      <c r="S344" s="2">
        <v>5.8166666666666664</v>
      </c>
      <c r="V344" s="1">
        <v>30</v>
      </c>
      <c r="W344" s="2">
        <v>6.8166666666666664</v>
      </c>
      <c r="Z344" s="1">
        <v>30</v>
      </c>
      <c r="AA344" s="2">
        <v>6.2857142857142856</v>
      </c>
      <c r="AB344" s="12">
        <v>27</v>
      </c>
      <c r="AC344" s="2">
        <v>4.6833333333333336</v>
      </c>
      <c r="AD344" s="1">
        <v>27</v>
      </c>
      <c r="AE344" s="2">
        <v>5.4642857142857144</v>
      </c>
      <c r="AF344" s="12">
        <v>27</v>
      </c>
      <c r="AG344" s="2">
        <v>5.8166666666666664</v>
      </c>
    </row>
    <row r="345" spans="1:41" ht="15" customHeight="1">
      <c r="A345" s="41">
        <v>2</v>
      </c>
      <c r="B345" s="71" t="s">
        <v>102</v>
      </c>
      <c r="C345" s="71"/>
      <c r="D345" s="34">
        <f>AVERAGE(Q345,S345,U345,AC345,AG345)</f>
        <v>5.8240476190476187</v>
      </c>
      <c r="E345" s="35">
        <f>SUM(P345,R345,T345,AB345,AF345)</f>
        <v>147</v>
      </c>
      <c r="F345" s="39"/>
      <c r="G345" s="40"/>
      <c r="H345" s="72"/>
      <c r="I345" s="40"/>
      <c r="J345" s="39">
        <v>27</v>
      </c>
      <c r="K345" s="40">
        <v>4.8</v>
      </c>
      <c r="N345" s="1">
        <v>27</v>
      </c>
      <c r="O345" s="2">
        <v>5.984375</v>
      </c>
      <c r="P345" s="12">
        <v>27</v>
      </c>
      <c r="Q345" s="2">
        <v>6.3035714285714288</v>
      </c>
      <c r="R345" s="1">
        <v>30</v>
      </c>
      <c r="S345" s="2">
        <v>6.2333333333333334</v>
      </c>
      <c r="T345" s="12">
        <v>30</v>
      </c>
      <c r="U345" s="2">
        <v>5.2</v>
      </c>
      <c r="AB345" s="12">
        <v>30</v>
      </c>
      <c r="AC345" s="2">
        <v>5.416666666666667</v>
      </c>
      <c r="AF345" s="12">
        <v>30</v>
      </c>
      <c r="AG345" s="2">
        <v>5.9666666666666668</v>
      </c>
    </row>
    <row r="346" spans="1:41" ht="15" customHeight="1">
      <c r="A346" s="41">
        <v>3</v>
      </c>
      <c r="B346" s="71" t="s">
        <v>87</v>
      </c>
      <c r="C346" s="71"/>
      <c r="D346" s="34">
        <f>AVERAGE(I346,K346,M346,S346,W346)</f>
        <v>5.1838095238095239</v>
      </c>
      <c r="E346" s="35">
        <f>SUM(H346,J346,L346,R346,V346)</f>
        <v>141</v>
      </c>
      <c r="F346" s="39"/>
      <c r="G346" s="40"/>
      <c r="H346" s="72">
        <v>30</v>
      </c>
      <c r="I346" s="40">
        <v>5.2857142857142856</v>
      </c>
      <c r="J346" s="39">
        <v>30</v>
      </c>
      <c r="K346" s="40">
        <v>5.15</v>
      </c>
      <c r="L346" s="12">
        <v>30</v>
      </c>
      <c r="M346" s="2">
        <v>4.7833333333333332</v>
      </c>
      <c r="R346" s="1">
        <v>24</v>
      </c>
      <c r="S346" s="2">
        <v>5.3666666666666663</v>
      </c>
      <c r="V346" s="1">
        <v>27</v>
      </c>
      <c r="W346" s="2">
        <v>5.333333333333333</v>
      </c>
    </row>
    <row r="347" spans="1:41" ht="15" customHeight="1">
      <c r="A347" s="41">
        <v>4</v>
      </c>
      <c r="B347" s="71" t="s">
        <v>154</v>
      </c>
      <c r="C347" s="71"/>
      <c r="D347" s="34">
        <f>AVERAGE(Y347,AA347,AC347,AE347,AG347)</f>
        <v>5.047190476190476</v>
      </c>
      <c r="E347" s="35">
        <f>SUM(X347,Z347,AB347,AD347,AF347)</f>
        <v>135</v>
      </c>
      <c r="F347" s="39"/>
      <c r="G347" s="40"/>
      <c r="H347" s="72"/>
      <c r="I347" s="40"/>
      <c r="J347" s="39"/>
      <c r="K347" s="40"/>
      <c r="L347" s="12">
        <v>18</v>
      </c>
      <c r="M347" s="2">
        <v>3.15</v>
      </c>
      <c r="N347" s="1">
        <v>18</v>
      </c>
      <c r="O347" s="2">
        <v>4.28125</v>
      </c>
      <c r="P347" s="12">
        <v>21</v>
      </c>
      <c r="Q347" s="2">
        <v>4.0714285714285712</v>
      </c>
      <c r="R347" s="1">
        <v>21</v>
      </c>
      <c r="S347" s="2">
        <v>3.6666666666666665</v>
      </c>
      <c r="V347" s="1">
        <v>24</v>
      </c>
      <c r="W347" s="2">
        <v>4.166666666666667</v>
      </c>
      <c r="X347" s="12">
        <v>30</v>
      </c>
      <c r="Y347" s="2">
        <v>4.4800000000000004</v>
      </c>
      <c r="Z347" s="1">
        <v>27</v>
      </c>
      <c r="AA347" s="2">
        <v>5.0714285714285712</v>
      </c>
      <c r="AB347" s="12">
        <v>24</v>
      </c>
      <c r="AC347" s="2">
        <v>4.2166666666666668</v>
      </c>
      <c r="AD347" s="1">
        <v>30</v>
      </c>
      <c r="AE347" s="2">
        <v>5.7678571428571432</v>
      </c>
      <c r="AF347" s="12">
        <v>24</v>
      </c>
      <c r="AG347" s="2">
        <v>5.7</v>
      </c>
    </row>
    <row r="348" spans="1:41" ht="15" customHeight="1">
      <c r="A348" s="41">
        <v>5</v>
      </c>
      <c r="B348" s="71" t="s">
        <v>88</v>
      </c>
      <c r="C348" s="71"/>
      <c r="D348" s="34">
        <f>AVERAGE(I348,K348,W348,AA348,AC348)</f>
        <v>4.1278571428571427</v>
      </c>
      <c r="E348" s="35">
        <f>SUM(H348,J348,V348,Z348,AB348)</f>
        <v>114</v>
      </c>
      <c r="F348" s="39"/>
      <c r="G348" s="40"/>
      <c r="H348" s="72">
        <v>27</v>
      </c>
      <c r="I348" s="40">
        <v>4.9642857142857144</v>
      </c>
      <c r="J348" s="39">
        <v>21</v>
      </c>
      <c r="K348" s="40">
        <v>3.8833333333333333</v>
      </c>
      <c r="L348" s="12">
        <v>12</v>
      </c>
      <c r="M348" s="2">
        <v>3.05</v>
      </c>
      <c r="N348" s="1">
        <v>15</v>
      </c>
      <c r="O348" s="2">
        <v>3.53125</v>
      </c>
      <c r="R348" s="1">
        <v>18</v>
      </c>
      <c r="S348" s="2">
        <v>3.35</v>
      </c>
      <c r="V348" s="1">
        <v>21</v>
      </c>
      <c r="W348" s="2">
        <v>3.7833333333333332</v>
      </c>
      <c r="Z348" s="1">
        <v>24</v>
      </c>
      <c r="AA348" s="2">
        <v>4.375</v>
      </c>
      <c r="AB348" s="12">
        <v>21</v>
      </c>
      <c r="AC348" s="2">
        <v>3.6333333333333333</v>
      </c>
    </row>
    <row r="349" spans="1:41" ht="15" customHeight="1">
      <c r="A349" s="41">
        <v>6</v>
      </c>
      <c r="B349" s="71" t="s">
        <v>381</v>
      </c>
      <c r="C349" s="71"/>
      <c r="D349" s="34">
        <f>AVERAGE(I349,M349,Q349,U349,AE349)</f>
        <v>4.0030952380952387</v>
      </c>
      <c r="E349" s="35">
        <f>SUM(H349,L349,P349,T349,AD349)</f>
        <v>114</v>
      </c>
      <c r="F349" s="39"/>
      <c r="G349" s="40"/>
      <c r="H349" s="72">
        <v>21</v>
      </c>
      <c r="I349" s="40">
        <v>4</v>
      </c>
      <c r="J349" s="39">
        <v>18</v>
      </c>
      <c r="K349" s="40">
        <v>3.8833333333333333</v>
      </c>
      <c r="L349" s="12">
        <v>24</v>
      </c>
      <c r="M349" s="2">
        <v>4.3833333333333337</v>
      </c>
      <c r="P349" s="12">
        <v>18</v>
      </c>
      <c r="Q349" s="2">
        <v>4.0535714285714288</v>
      </c>
      <c r="R349" s="1">
        <v>15</v>
      </c>
      <c r="S349" s="2">
        <v>3.2166666666666668</v>
      </c>
      <c r="T349" s="12">
        <v>27</v>
      </c>
      <c r="U349" s="2">
        <v>3.4</v>
      </c>
      <c r="AD349" s="1">
        <v>24</v>
      </c>
      <c r="AE349" s="2">
        <v>4.1785714285714288</v>
      </c>
    </row>
    <row r="350" spans="1:41" ht="15" customHeight="1">
      <c r="A350" s="41">
        <v>7</v>
      </c>
      <c r="B350" s="71" t="s">
        <v>22</v>
      </c>
      <c r="C350" s="71"/>
      <c r="D350" s="34">
        <f>AVERAGE(G350,O350,Y350,AA350,AC350,AE350,AG350,AI350,AK350,AM350,AO350)</f>
        <v>2.5554404761904763</v>
      </c>
      <c r="E350" s="35">
        <f>SUM(F350,N350,X350,Z350,AB350,AD350,AF350,AH350,AJ350,AL350,AN350)</f>
        <v>105</v>
      </c>
      <c r="F350" s="39">
        <v>30</v>
      </c>
      <c r="G350" s="40">
        <v>2.9</v>
      </c>
      <c r="H350" s="72"/>
      <c r="I350" s="40"/>
      <c r="J350" s="39"/>
      <c r="K350" s="40"/>
      <c r="L350" s="12">
        <v>9</v>
      </c>
      <c r="M350" s="2">
        <v>2.85</v>
      </c>
      <c r="N350" s="1">
        <v>12</v>
      </c>
      <c r="O350" s="2">
        <v>2.40625</v>
      </c>
      <c r="X350" s="12">
        <v>27</v>
      </c>
      <c r="Y350" s="2">
        <v>2.89</v>
      </c>
      <c r="Z350" s="1">
        <v>21</v>
      </c>
      <c r="AA350" s="2">
        <v>2.7142857142857144</v>
      </c>
      <c r="AB350" s="12">
        <v>15</v>
      </c>
      <c r="AC350" s="2">
        <v>1.8666666666666667</v>
      </c>
    </row>
    <row r="351" spans="1:41" ht="15" customHeight="1">
      <c r="A351" s="41">
        <v>8</v>
      </c>
      <c r="B351" s="71" t="s">
        <v>220</v>
      </c>
      <c r="C351" s="71"/>
      <c r="D351" s="34">
        <f>AVERAGE(Q351,U351,W351,Y351,AA351,AC351,AE351,AG351,AI351,AK351,AM351,AO351)</f>
        <v>4.1964285714285712</v>
      </c>
      <c r="E351" s="35">
        <f>SUM(P351,T351,V351,X351,Z351,AB351,AD351,AF351,AH351,AJ351,AL351,AN351)</f>
        <v>24</v>
      </c>
      <c r="F351" s="39"/>
      <c r="G351" s="40"/>
      <c r="H351" s="72"/>
      <c r="I351" s="40"/>
      <c r="J351" s="39"/>
      <c r="K351" s="40"/>
      <c r="P351" s="12">
        <v>24</v>
      </c>
      <c r="Q351" s="2">
        <v>4.1964285714285712</v>
      </c>
    </row>
    <row r="352" spans="1:41" ht="15" customHeight="1">
      <c r="A352" s="41">
        <v>9</v>
      </c>
      <c r="B352" s="71" t="s">
        <v>384</v>
      </c>
      <c r="C352" s="71"/>
      <c r="D352" s="34">
        <f>AVERAGE(AG352)</f>
        <v>1.1000000000000001</v>
      </c>
      <c r="E352" s="35">
        <f>SUM(AF352)</f>
        <v>21</v>
      </c>
      <c r="F352" s="39"/>
      <c r="G352" s="40"/>
      <c r="H352" s="72"/>
      <c r="I352" s="40"/>
      <c r="J352" s="39"/>
      <c r="K352" s="40"/>
      <c r="AF352" s="12">
        <v>21</v>
      </c>
      <c r="AG352" s="2">
        <v>1.1000000000000001</v>
      </c>
    </row>
    <row r="353" spans="1:41" ht="15" customHeight="1">
      <c r="A353" s="41">
        <v>10</v>
      </c>
      <c r="B353" s="71" t="s">
        <v>375</v>
      </c>
      <c r="C353" s="71"/>
      <c r="D353" s="34">
        <f>AVERAGE(AC353,AE353,AG353,AI353,AK353,AM353,AO353)</f>
        <v>2.6666666666666665</v>
      </c>
      <c r="E353" s="35">
        <f>SUM(AB353,AD353,AF353,AH353,AJ353,AL353,AN353)</f>
        <v>18</v>
      </c>
      <c r="F353" s="39"/>
      <c r="G353" s="40"/>
      <c r="H353" s="72"/>
      <c r="I353" s="40"/>
      <c r="J353" s="39"/>
      <c r="K353" s="40"/>
      <c r="AB353" s="12">
        <v>18</v>
      </c>
      <c r="AC353" s="2">
        <v>2.6666666666666665</v>
      </c>
    </row>
    <row r="354" spans="1:41" ht="15" customHeight="1">
      <c r="A354" s="41"/>
      <c r="B354" s="71"/>
      <c r="C354" s="71"/>
      <c r="D354" s="34">
        <f t="shared" ref="D354" si="34">AVERAGE(G354,I354,K354,M354,O354,Q354,S354,U354,W354,Y354,AA354,AC354,AE354,AG354,AI354,AK354,AM354,AO354)</f>
        <v>0</v>
      </c>
      <c r="E354" s="35">
        <f t="shared" ref="E354" si="35">SUM(F354,H354,J354,L354,N354,P354,R354,T354,V354,X354,Z354,AB354,AD354,AF354,AH354,AJ354,AL354,AN354)</f>
        <v>0</v>
      </c>
      <c r="F354" s="39"/>
      <c r="G354" s="2">
        <v>0</v>
      </c>
      <c r="H354" s="72"/>
      <c r="I354" s="40"/>
      <c r="J354" s="39"/>
      <c r="K354" s="40"/>
    </row>
    <row r="355" spans="1:41" s="20" customFormat="1" ht="15" customHeight="1" thickBot="1">
      <c r="A355" s="73"/>
      <c r="B355" s="74"/>
      <c r="C355" s="74"/>
      <c r="D355" s="44"/>
      <c r="E355" s="45"/>
      <c r="F355" s="49"/>
      <c r="G355" s="50"/>
      <c r="H355" s="75"/>
      <c r="I355" s="50"/>
      <c r="J355" s="49"/>
      <c r="K355" s="50"/>
      <c r="L355" s="22"/>
      <c r="M355" s="6"/>
      <c r="N355" s="5"/>
      <c r="O355" s="6"/>
      <c r="P355" s="22"/>
      <c r="Q355" s="6"/>
      <c r="R355" s="5"/>
      <c r="S355" s="6"/>
      <c r="T355" s="22"/>
      <c r="U355" s="6"/>
      <c r="V355" s="5"/>
      <c r="W355" s="6"/>
      <c r="X355" s="22"/>
      <c r="Y355" s="6"/>
      <c r="Z355" s="5"/>
      <c r="AA355" s="6"/>
      <c r="AB355" s="22"/>
      <c r="AC355" s="6"/>
      <c r="AD355" s="5"/>
      <c r="AE355" s="6"/>
      <c r="AF355" s="22"/>
      <c r="AG355" s="6"/>
      <c r="AH355" s="5"/>
      <c r="AI355" s="6"/>
      <c r="AJ355" s="22"/>
      <c r="AK355" s="6"/>
      <c r="AL355" s="5"/>
      <c r="AM355" s="6"/>
      <c r="AN355" s="22"/>
      <c r="AO355" s="23"/>
    </row>
    <row r="356" spans="1:41" s="31" customFormat="1" ht="15" customHeight="1" thickTop="1">
      <c r="A356" s="85" t="s">
        <v>238</v>
      </c>
      <c r="B356" s="84"/>
      <c r="C356" s="84"/>
      <c r="D356" s="26" t="s">
        <v>13</v>
      </c>
      <c r="E356" s="24" t="s">
        <v>1</v>
      </c>
      <c r="F356" s="28"/>
      <c r="G356" s="29"/>
      <c r="H356" s="28"/>
      <c r="I356" s="29"/>
      <c r="J356" s="28"/>
      <c r="K356" s="29"/>
      <c r="L356" s="7"/>
      <c r="M356" s="8"/>
      <c r="N356" s="7"/>
      <c r="O356" s="8"/>
      <c r="P356" s="7"/>
      <c r="Q356" s="8"/>
      <c r="R356" s="7"/>
      <c r="S356" s="8"/>
      <c r="T356" s="7"/>
      <c r="U356" s="8"/>
      <c r="V356" s="7"/>
      <c r="W356" s="8"/>
      <c r="X356" s="7"/>
      <c r="Y356" s="8"/>
      <c r="Z356" s="7"/>
      <c r="AA356" s="8"/>
      <c r="AB356" s="7"/>
      <c r="AC356" s="8"/>
      <c r="AD356" s="7"/>
      <c r="AE356" s="8"/>
      <c r="AF356" s="7"/>
      <c r="AG356" s="8"/>
      <c r="AH356" s="7"/>
      <c r="AI356" s="8"/>
      <c r="AJ356" s="7"/>
      <c r="AK356" s="8"/>
      <c r="AL356" s="7"/>
      <c r="AM356" s="8"/>
      <c r="AN356" s="7"/>
      <c r="AO356" s="30"/>
    </row>
    <row r="357" spans="1:41" ht="15" customHeight="1">
      <c r="A357" s="41">
        <v>1</v>
      </c>
      <c r="B357" s="71" t="s">
        <v>28</v>
      </c>
      <c r="C357" s="71"/>
      <c r="D357" s="34">
        <f>AVERAGE(G357,I357,K357,W357,AE357)</f>
        <v>5.7175714285714294</v>
      </c>
      <c r="E357" s="35">
        <f>SUM(F357,H357,J357,V357,AD357)</f>
        <v>141</v>
      </c>
      <c r="F357" s="39">
        <v>30</v>
      </c>
      <c r="G357" s="40">
        <v>6.12</v>
      </c>
      <c r="H357" s="72">
        <v>30</v>
      </c>
      <c r="I357" s="40">
        <v>5.9464285714285712</v>
      </c>
      <c r="J357" s="39">
        <v>30</v>
      </c>
      <c r="K357" s="40">
        <v>6.15</v>
      </c>
      <c r="V357" s="1">
        <v>21</v>
      </c>
      <c r="W357" s="2">
        <v>4.3</v>
      </c>
      <c r="AD357" s="1">
        <v>30</v>
      </c>
      <c r="AE357" s="2">
        <v>6.0714285714285712</v>
      </c>
    </row>
    <row r="358" spans="1:41" ht="15" customHeight="1">
      <c r="A358" s="41">
        <v>2</v>
      </c>
      <c r="B358" s="71" t="s">
        <v>90</v>
      </c>
      <c r="C358" s="71"/>
      <c r="D358" s="34">
        <f>AVERAGE(I358,Q358,W358,AC358,AE358,AG358,AI358,AK358,AM358,AO358)</f>
        <v>3.9459523809523809</v>
      </c>
      <c r="E358" s="35">
        <f>SUM(H358,P358,V358,AB358,AD358,AF358,AH358,AJ358,AL358,AN358)</f>
        <v>126</v>
      </c>
      <c r="F358" s="39"/>
      <c r="G358" s="40"/>
      <c r="H358" s="72">
        <v>27</v>
      </c>
      <c r="I358" s="40">
        <v>3.9107142857142856</v>
      </c>
      <c r="J358" s="39"/>
      <c r="K358" s="40"/>
      <c r="L358" s="12">
        <v>15</v>
      </c>
      <c r="M358" s="2">
        <v>2.9166666666666665</v>
      </c>
      <c r="P358" s="12">
        <v>27</v>
      </c>
      <c r="Q358" s="2">
        <v>3.4642857142857144</v>
      </c>
      <c r="V358" s="1">
        <v>24</v>
      </c>
      <c r="W358" s="2">
        <v>4.5</v>
      </c>
      <c r="AB358" s="12">
        <v>24</v>
      </c>
      <c r="AC358" s="2">
        <v>3.5333333333333332</v>
      </c>
      <c r="AD358" s="1">
        <v>24</v>
      </c>
      <c r="AE358" s="2">
        <v>4.3214285714285712</v>
      </c>
    </row>
    <row r="359" spans="1:41" ht="15" customHeight="1">
      <c r="A359" s="41">
        <v>3</v>
      </c>
      <c r="B359" s="71" t="s">
        <v>213</v>
      </c>
      <c r="C359" s="71"/>
      <c r="D359" s="34">
        <f>AVERAGE(O359,S359,W359,AA359,AC359,AE359,AG359,AI359,AK359,AM359,AO359)</f>
        <v>5.8959821428571431</v>
      </c>
      <c r="E359" s="35">
        <f>SUM(N359,R359,V359,Z359,AB359,AD359,AF359,AH359,AJ359,AL359,AN359)</f>
        <v>117</v>
      </c>
      <c r="F359" s="39"/>
      <c r="G359" s="40"/>
      <c r="H359" s="72"/>
      <c r="I359" s="40"/>
      <c r="J359" s="39"/>
      <c r="K359" s="40"/>
      <c r="N359" s="1">
        <v>30</v>
      </c>
      <c r="O359" s="2">
        <v>5.8125</v>
      </c>
      <c r="R359" s="1">
        <v>27</v>
      </c>
      <c r="S359" s="2">
        <v>5.3666666666666663</v>
      </c>
      <c r="V359" s="1">
        <v>30</v>
      </c>
      <c r="W359" s="2">
        <v>6.833333333333333</v>
      </c>
      <c r="Z359" s="1">
        <v>30</v>
      </c>
      <c r="AA359" s="2">
        <v>5.5714285714285712</v>
      </c>
    </row>
    <row r="360" spans="1:41" ht="15" customHeight="1">
      <c r="A360" s="41">
        <v>4</v>
      </c>
      <c r="B360" s="71" t="s">
        <v>91</v>
      </c>
      <c r="C360" s="71"/>
      <c r="D360" s="34">
        <f>AVERAGE(I360,K360,M360,O360,Q360,AA360,AC360,AE360,AG360,AI360,AK360,AM360,AO360)</f>
        <v>3.3195833333333331</v>
      </c>
      <c r="E360" s="35">
        <f>SUM(H360,J360,L360,N360,P360,Z360,AB360,AD360,AF360,AH360,AJ360,AL360,AN360)</f>
        <v>108</v>
      </c>
      <c r="F360" s="39"/>
      <c r="G360" s="40"/>
      <c r="H360" s="72">
        <v>24</v>
      </c>
      <c r="I360" s="40">
        <v>3.1964285714285716</v>
      </c>
      <c r="J360" s="39">
        <v>24</v>
      </c>
      <c r="K360" s="40">
        <v>4</v>
      </c>
      <c r="L360" s="12">
        <v>18</v>
      </c>
      <c r="M360" s="2">
        <v>3.0666666666666669</v>
      </c>
      <c r="N360" s="1">
        <v>18</v>
      </c>
      <c r="O360" s="2">
        <v>3.15625</v>
      </c>
      <c r="P360" s="12">
        <v>24</v>
      </c>
      <c r="Q360" s="2">
        <v>3.1785714285714284</v>
      </c>
      <c r="R360" s="1">
        <v>0</v>
      </c>
      <c r="S360" s="2">
        <v>3.0833333333333335</v>
      </c>
      <c r="V360" s="1">
        <v>6</v>
      </c>
      <c r="W360" s="2">
        <v>2.6166666666666667</v>
      </c>
      <c r="X360" s="12">
        <v>12</v>
      </c>
      <c r="Y360" s="2">
        <v>3.36</v>
      </c>
    </row>
    <row r="361" spans="1:41" ht="15" customHeight="1">
      <c r="A361" s="41">
        <v>5</v>
      </c>
      <c r="B361" s="71" t="s">
        <v>258</v>
      </c>
      <c r="C361" s="71"/>
      <c r="D361" s="34">
        <f>AVERAGE(W361,Y361,AA361,AC361,AE361,AG361,AI361,AK361,AM361,AO361)</f>
        <v>3.2148095238095236</v>
      </c>
      <c r="E361" s="35">
        <f>SUM(V361,X361,Z361,AB361,AD361,AF361,AH361,AJ361,AL361,AN361)</f>
        <v>90</v>
      </c>
      <c r="F361" s="39"/>
      <c r="G361" s="40"/>
      <c r="H361" s="72"/>
      <c r="I361" s="40"/>
      <c r="J361" s="39"/>
      <c r="K361" s="40"/>
      <c r="R361" s="1">
        <v>0</v>
      </c>
      <c r="S361" s="2">
        <v>2.7166666666666668</v>
      </c>
      <c r="V361" s="1">
        <v>15</v>
      </c>
      <c r="W361" s="2">
        <v>3.4</v>
      </c>
      <c r="X361" s="12">
        <v>9</v>
      </c>
      <c r="Y361" s="2">
        <v>3.13</v>
      </c>
      <c r="Z361" s="1">
        <v>27</v>
      </c>
      <c r="AA361" s="2">
        <v>3.6607142857142856</v>
      </c>
      <c r="AB361" s="12">
        <v>21</v>
      </c>
      <c r="AC361" s="2">
        <v>2.8833333333333333</v>
      </c>
      <c r="AD361" s="1">
        <v>18</v>
      </c>
      <c r="AE361" s="2">
        <v>3</v>
      </c>
    </row>
    <row r="362" spans="1:41" ht="15" customHeight="1">
      <c r="A362" s="41">
        <v>6</v>
      </c>
      <c r="B362" s="71" t="s">
        <v>162</v>
      </c>
      <c r="C362" s="71"/>
      <c r="D362" s="34">
        <f>AVERAGE(,M362,S362,AC362,AE362,AG362,AI362,AK362,AM362,AO362)</f>
        <v>3.2541666666666664</v>
      </c>
      <c r="E362" s="35">
        <f>SUM(,L362,R362,AB362,AD362,AF362,AH362,AJ362,AL362,AN362)</f>
        <v>78</v>
      </c>
      <c r="F362" s="39"/>
      <c r="G362" s="40"/>
      <c r="H362" s="72"/>
      <c r="I362" s="40"/>
      <c r="J362" s="39"/>
      <c r="K362" s="40"/>
      <c r="L362" s="12">
        <v>27</v>
      </c>
      <c r="M362" s="2">
        <v>4.0666666666666664</v>
      </c>
      <c r="R362" s="1">
        <v>24</v>
      </c>
      <c r="S362" s="2">
        <v>5.0333333333333332</v>
      </c>
      <c r="AB362" s="12">
        <v>27</v>
      </c>
      <c r="AC362" s="2">
        <v>3.9166666666666665</v>
      </c>
    </row>
    <row r="363" spans="1:41" ht="15" customHeight="1">
      <c r="A363" s="41">
        <v>7</v>
      </c>
      <c r="B363" s="71" t="s">
        <v>29</v>
      </c>
      <c r="C363" s="71"/>
      <c r="D363" s="34">
        <f>AVERAGE(G363,M363,O363,U363,W363,Y363,AA363,AC363,AE363,AG363,AI363,AK363,AM363,AO363)</f>
        <v>4.7143055555555557</v>
      </c>
      <c r="E363" s="35">
        <f>SUM(F363,L363,N363,T363,V363,X363,Z363,AB363,AD363,AF363,AH363,AJ363,AL363,AN363)</f>
        <v>75</v>
      </c>
      <c r="F363" s="39">
        <v>27</v>
      </c>
      <c r="G363" s="40">
        <v>5.57</v>
      </c>
      <c r="H363" s="72"/>
      <c r="I363" s="40"/>
      <c r="J363" s="39"/>
      <c r="K363" s="40"/>
      <c r="L363" s="12">
        <v>24</v>
      </c>
      <c r="M363" s="2">
        <v>3.9166666666666665</v>
      </c>
      <c r="N363" s="1">
        <v>24</v>
      </c>
      <c r="O363" s="2">
        <v>4.65625</v>
      </c>
    </row>
    <row r="364" spans="1:41" ht="15" customHeight="1">
      <c r="A364" s="41">
        <v>8</v>
      </c>
      <c r="B364" s="71" t="s">
        <v>163</v>
      </c>
      <c r="C364" s="71"/>
      <c r="D364" s="34">
        <f>AVERAGE(M364,O364,U364)</f>
        <v>3.5482638888888887</v>
      </c>
      <c r="E364" s="35">
        <f>SUM(L364,N364,T364)</f>
        <v>72</v>
      </c>
      <c r="F364" s="39"/>
      <c r="G364" s="40"/>
      <c r="H364" s="72"/>
      <c r="I364" s="40"/>
      <c r="J364" s="39"/>
      <c r="K364" s="40"/>
      <c r="L364" s="12">
        <v>21</v>
      </c>
      <c r="M364" s="2">
        <v>3.3666666666666667</v>
      </c>
      <c r="N364" s="1">
        <v>21</v>
      </c>
      <c r="O364" s="2">
        <v>3.828125</v>
      </c>
      <c r="T364" s="12">
        <v>30</v>
      </c>
      <c r="U364" s="2">
        <v>3.45</v>
      </c>
    </row>
    <row r="365" spans="1:41" ht="15" customHeight="1">
      <c r="A365" s="41">
        <v>9</v>
      </c>
      <c r="B365" s="71" t="s">
        <v>228</v>
      </c>
      <c r="C365" s="71"/>
      <c r="D365" s="34">
        <f>AVERAGE(Q365,S365,U365,AE365)</f>
        <v>3.3598214285714283</v>
      </c>
      <c r="E365" s="35">
        <f>SUM(P365,R365,T365,AD365)</f>
        <v>72</v>
      </c>
      <c r="F365" s="39"/>
      <c r="G365" s="40"/>
      <c r="H365" s="72"/>
      <c r="I365" s="40"/>
      <c r="J365" s="39"/>
      <c r="K365" s="40"/>
      <c r="P365" s="12">
        <v>21</v>
      </c>
      <c r="Q365" s="2">
        <v>2.9464285714285716</v>
      </c>
      <c r="R365" s="1">
        <v>3</v>
      </c>
      <c r="S365" s="2">
        <v>3.15</v>
      </c>
      <c r="T365" s="12">
        <v>27</v>
      </c>
      <c r="U365" s="2">
        <v>3.2</v>
      </c>
      <c r="AD365" s="1">
        <v>21</v>
      </c>
      <c r="AE365" s="2">
        <v>4.1428571428571432</v>
      </c>
    </row>
    <row r="366" spans="1:41" ht="15" customHeight="1">
      <c r="A366" s="41">
        <v>10</v>
      </c>
      <c r="B366" s="71" t="s">
        <v>256</v>
      </c>
      <c r="C366" s="71"/>
      <c r="D366" s="34">
        <f>AVERAGE(S366,U366,W366,AG366)</f>
        <v>3.1583333333333337</v>
      </c>
      <c r="E366" s="35">
        <f>SUM(R366,T366,V366,AF366)</f>
        <v>72</v>
      </c>
      <c r="F366" s="39"/>
      <c r="G366" s="40"/>
      <c r="H366" s="72"/>
      <c r="I366" s="40"/>
      <c r="J366" s="39"/>
      <c r="K366" s="40"/>
      <c r="R366" s="1">
        <v>0</v>
      </c>
      <c r="S366" s="2">
        <v>3.15</v>
      </c>
      <c r="T366" s="12">
        <v>24</v>
      </c>
      <c r="U366" s="2">
        <v>2.95</v>
      </c>
      <c r="V366" s="1">
        <v>18</v>
      </c>
      <c r="W366" s="2">
        <v>3.45</v>
      </c>
      <c r="AF366" s="12">
        <v>30</v>
      </c>
      <c r="AG366" s="2">
        <v>3.0833333333333335</v>
      </c>
    </row>
    <row r="367" spans="1:41" ht="15" customHeight="1">
      <c r="A367" s="41">
        <v>11</v>
      </c>
      <c r="B367" s="71" t="s">
        <v>227</v>
      </c>
      <c r="C367" s="71"/>
      <c r="D367" s="34">
        <f>AVERAGE(Q367,S367,W367,Y367,AA367,AC367,AE367,AG367,AI367,AK367,AM367,AO367)</f>
        <v>4.6083333333333334</v>
      </c>
      <c r="E367" s="35">
        <f>SUM(P367,R367,V367,X367,Z367,AB367,AD367,AF367,AH367,AJ367,AL367,AN367)</f>
        <v>69</v>
      </c>
      <c r="F367" s="39"/>
      <c r="G367" s="40"/>
      <c r="H367" s="72"/>
      <c r="I367" s="40"/>
      <c r="J367" s="39"/>
      <c r="K367" s="40"/>
      <c r="P367" s="12">
        <v>30</v>
      </c>
      <c r="Q367" s="2">
        <v>4.875</v>
      </c>
      <c r="R367" s="1">
        <v>12</v>
      </c>
      <c r="S367" s="2">
        <v>4.2666666666666666</v>
      </c>
      <c r="V367" s="1">
        <v>27</v>
      </c>
      <c r="W367" s="2">
        <v>4.6833333333333336</v>
      </c>
    </row>
    <row r="368" spans="1:41" ht="15" customHeight="1">
      <c r="A368" s="41">
        <v>12</v>
      </c>
      <c r="B368" s="71" t="s">
        <v>56</v>
      </c>
      <c r="C368" s="71"/>
      <c r="D368" s="34">
        <f>AVERAGE(G368,K368,O368,S368,U368,W368,Y368,AA368,AC368,AE368,AG368,AI368,AK368,AM368,AO368)</f>
        <v>2.4483854166666665</v>
      </c>
      <c r="E368" s="35">
        <f>SUM(F368,J368,N368,R368,T368,V368,X368,Z368,AB368,AD368,AF368,AH368,AJ368,AL368,AN368)</f>
        <v>57</v>
      </c>
      <c r="F368" s="39">
        <v>24</v>
      </c>
      <c r="G368" s="40">
        <v>2.88</v>
      </c>
      <c r="H368" s="72"/>
      <c r="I368" s="40"/>
      <c r="J368" s="39">
        <v>18</v>
      </c>
      <c r="K368" s="40">
        <v>1.95</v>
      </c>
      <c r="N368" s="1">
        <v>15</v>
      </c>
      <c r="O368" s="2">
        <v>2.296875</v>
      </c>
      <c r="R368" s="1">
        <v>0</v>
      </c>
      <c r="S368" s="2">
        <v>2.6666666666666665</v>
      </c>
    </row>
    <row r="369" spans="1:31" ht="15" customHeight="1">
      <c r="A369" s="41">
        <v>13</v>
      </c>
      <c r="B369" s="71" t="s">
        <v>253</v>
      </c>
      <c r="C369" s="71"/>
      <c r="D369" s="34">
        <f>AVERAGE(S369,Y369,AA369,AC369,AE369,AG369,AI369,AK369,AM369,AO369)</f>
        <v>5.5783333333333331</v>
      </c>
      <c r="E369" s="35">
        <f>SUM(R369,X369,Z369,AB369,AD369,AF369,AH369,AJ369,AL369,AN369)</f>
        <v>48</v>
      </c>
      <c r="F369" s="39"/>
      <c r="G369" s="40"/>
      <c r="H369" s="72"/>
      <c r="I369" s="40"/>
      <c r="J369" s="39"/>
      <c r="K369" s="40"/>
      <c r="R369" s="1">
        <v>18</v>
      </c>
      <c r="S369" s="2">
        <v>4.8666666666666663</v>
      </c>
      <c r="X369" s="12">
        <v>30</v>
      </c>
      <c r="Y369" s="2">
        <v>6.29</v>
      </c>
    </row>
    <row r="370" spans="1:31" ht="15" customHeight="1">
      <c r="A370" s="41">
        <v>14</v>
      </c>
      <c r="B370" s="71" t="s">
        <v>214</v>
      </c>
      <c r="C370" s="71"/>
      <c r="D370" s="34">
        <f>AVERAGE(O370,S370,U370,W370,Y370,AA370,AC370,AE370,AG370,AI370,AK370,AM370,AO370)</f>
        <v>5.0302083333333334</v>
      </c>
      <c r="E370" s="35">
        <f>SUM(N370,R370,T370,V370,X370,Z370,AB370,AD370,AF370,AH370,AJ370,AL370,AN370)</f>
        <v>42</v>
      </c>
      <c r="F370" s="39"/>
      <c r="G370" s="40"/>
      <c r="H370" s="72"/>
      <c r="I370" s="40"/>
      <c r="J370" s="39"/>
      <c r="K370" s="40"/>
      <c r="N370" s="1">
        <v>27</v>
      </c>
      <c r="O370" s="2">
        <v>5.34375</v>
      </c>
      <c r="R370" s="1">
        <v>15</v>
      </c>
      <c r="S370" s="2">
        <v>4.7166666666666668</v>
      </c>
    </row>
    <row r="371" spans="1:31" ht="15" customHeight="1">
      <c r="A371" s="41">
        <v>15</v>
      </c>
      <c r="B371" s="71" t="s">
        <v>215</v>
      </c>
      <c r="C371" s="71"/>
      <c r="D371" s="34">
        <f>AVERAGE(O371,S371,W371,AE371,AG371,AI371,AK371,AM371,AO371)</f>
        <v>2.5912946428571431</v>
      </c>
      <c r="E371" s="35">
        <f>SUM(N371,R371,V371,AD371,AF371,AH371,AJ371,AL371,AN371)</f>
        <v>36</v>
      </c>
      <c r="F371" s="39"/>
      <c r="G371" s="40"/>
      <c r="H371" s="72"/>
      <c r="I371" s="40"/>
      <c r="J371" s="39"/>
      <c r="K371" s="40"/>
      <c r="N371" s="1">
        <v>12</v>
      </c>
      <c r="O371" s="2">
        <v>2.09375</v>
      </c>
      <c r="R371" s="1">
        <v>0</v>
      </c>
      <c r="S371" s="2">
        <v>2.4833333333333334</v>
      </c>
      <c r="V371" s="1">
        <v>9</v>
      </c>
      <c r="W371" s="2">
        <v>3.2166666666666668</v>
      </c>
      <c r="AD371" s="1">
        <v>15</v>
      </c>
      <c r="AE371" s="2">
        <v>2.5714285714285716</v>
      </c>
    </row>
    <row r="372" spans="1:31" ht="15" customHeight="1">
      <c r="A372" s="41">
        <v>16</v>
      </c>
      <c r="B372" s="71" t="s">
        <v>132</v>
      </c>
      <c r="C372" s="71"/>
      <c r="D372" s="34">
        <f>AVERAGE(K372,S372,W372,Y372,AA372,AC372,AE372,AG372,AI372,AK372,AM372,AO372)</f>
        <v>2.7944444444444443</v>
      </c>
      <c r="E372" s="35">
        <f>SUM(J372,R372,V372,X372,Z372,AB372,AD372,AF372,AH372,AJ372,AL372,AN372)</f>
        <v>33</v>
      </c>
      <c r="F372" s="39"/>
      <c r="G372" s="40"/>
      <c r="H372" s="72"/>
      <c r="I372" s="40"/>
      <c r="J372" s="39">
        <v>21</v>
      </c>
      <c r="K372" s="40">
        <v>2.4166666666666665</v>
      </c>
      <c r="R372" s="1">
        <v>0</v>
      </c>
      <c r="S372" s="2">
        <v>2.7</v>
      </c>
      <c r="V372" s="1">
        <v>12</v>
      </c>
      <c r="W372" s="2">
        <v>3.2666666666666666</v>
      </c>
    </row>
    <row r="373" spans="1:31" ht="15" customHeight="1">
      <c r="A373" s="41">
        <v>17</v>
      </c>
      <c r="B373" s="71" t="s">
        <v>251</v>
      </c>
      <c r="C373" s="71"/>
      <c r="D373" s="34">
        <f>AVERAGE(S373,U373,W373,Y373,AA373,AC373,AE373,AG373,AI373,AK373,AM373,AO373)</f>
        <v>6.333333333333333</v>
      </c>
      <c r="E373" s="35">
        <f>SUM(R373,T373,V373,X373,Z373,AB373,AD373,AF373,AH373,AJ373,AL373,AN373)</f>
        <v>30</v>
      </c>
      <c r="F373" s="39"/>
      <c r="G373" s="40"/>
      <c r="H373" s="72"/>
      <c r="I373" s="40"/>
      <c r="J373" s="39"/>
      <c r="K373" s="40"/>
      <c r="R373" s="1">
        <v>30</v>
      </c>
      <c r="S373" s="2">
        <v>6.333333333333333</v>
      </c>
    </row>
    <row r="374" spans="1:31" ht="15" customHeight="1">
      <c r="A374" s="41">
        <v>18</v>
      </c>
      <c r="B374" s="71" t="s">
        <v>355</v>
      </c>
      <c r="C374" s="71"/>
      <c r="D374" s="34">
        <f>AVERAGE(AC374,AE374,AG374,AI374,AK374,AM374,AO374)</f>
        <v>5.583333333333333</v>
      </c>
      <c r="E374" s="35">
        <f>SUM(AB374,AD374,AF374,AH374,AJ374,AL374,AN374)</f>
        <v>30</v>
      </c>
      <c r="F374" s="39"/>
      <c r="G374" s="40"/>
      <c r="H374" s="72"/>
      <c r="I374" s="40"/>
      <c r="J374" s="39"/>
      <c r="K374" s="40"/>
      <c r="AB374" s="12">
        <v>30</v>
      </c>
      <c r="AC374" s="2">
        <v>5.583333333333333</v>
      </c>
    </row>
    <row r="375" spans="1:31" ht="15" customHeight="1">
      <c r="A375" s="41">
        <v>19</v>
      </c>
      <c r="B375" s="71" t="s">
        <v>161</v>
      </c>
      <c r="C375" s="71"/>
      <c r="D375" s="34">
        <f>AVERAGE(,M375,U375,W375,Y375,AA375,AC375,AE375,AG375,AI375,AK375,AM375,AO375)</f>
        <v>2.8</v>
      </c>
      <c r="E375" s="35">
        <f>SUM(L375,T375,V375,X375,Z375,AB375,AD375,AF375,AH375,AJ375,AL375,AN375)</f>
        <v>30</v>
      </c>
      <c r="F375" s="39"/>
      <c r="G375" s="40"/>
      <c r="H375" s="72"/>
      <c r="I375" s="40"/>
      <c r="J375" s="39"/>
      <c r="K375" s="40"/>
      <c r="L375" s="12">
        <v>30</v>
      </c>
      <c r="M375" s="2">
        <v>5.6</v>
      </c>
    </row>
    <row r="376" spans="1:31" ht="15" customHeight="1">
      <c r="A376" s="41">
        <v>20</v>
      </c>
      <c r="B376" s="71" t="s">
        <v>131</v>
      </c>
      <c r="C376" s="71"/>
      <c r="D376" s="34">
        <f>AVERAGE(K376,U376,W376,Y376,AA376,AC376,AE376,AG376,AI376,AK376,AM376,AO376)</f>
        <v>5.083333333333333</v>
      </c>
      <c r="E376" s="35">
        <f>SUM(J376,T376,V376,X376,Z376,AB376,AD376,AF376,AH376,AJ376,AL376,AN376)</f>
        <v>27</v>
      </c>
      <c r="F376" s="39"/>
      <c r="G376" s="40"/>
      <c r="H376" s="72"/>
      <c r="I376" s="40"/>
      <c r="J376" s="39">
        <v>27</v>
      </c>
      <c r="K376" s="40">
        <v>5.083333333333333</v>
      </c>
    </row>
    <row r="377" spans="1:31" ht="15" customHeight="1">
      <c r="A377" s="41">
        <v>21</v>
      </c>
      <c r="B377" s="71" t="s">
        <v>335</v>
      </c>
      <c r="C377" s="71"/>
      <c r="D377" s="34">
        <f>AVERAGE(Y377,AA377,AC377,AE377,AG377,AI377,AK377,AM377,AO377)</f>
        <v>4.96</v>
      </c>
      <c r="E377" s="35">
        <f>SUM(X377,Z377,AB377,AD377,AF377,AH377,AJ377,AL377,AN377)</f>
        <v>27</v>
      </c>
      <c r="F377" s="39"/>
      <c r="G377" s="40"/>
      <c r="H377" s="72"/>
      <c r="I377" s="40"/>
      <c r="J377" s="39"/>
      <c r="K377" s="40"/>
      <c r="X377" s="12">
        <v>27</v>
      </c>
      <c r="Y377" s="2">
        <v>4.96</v>
      </c>
    </row>
    <row r="378" spans="1:31" ht="15" customHeight="1">
      <c r="A378" s="41">
        <v>22</v>
      </c>
      <c r="B378" s="71" t="s">
        <v>382</v>
      </c>
      <c r="C378" s="71"/>
      <c r="D378" s="34">
        <f>AVERAGE(AE378,AG378,AI378,AK378,AM378,AO378)</f>
        <v>4.6964285714285712</v>
      </c>
      <c r="E378" s="35">
        <f>SUM(AD378,AF378,AH378,AJ378,AL378,AN378)</f>
        <v>27</v>
      </c>
      <c r="F378" s="39"/>
      <c r="G378" s="40"/>
      <c r="H378" s="72"/>
      <c r="I378" s="40"/>
      <c r="J378" s="39"/>
      <c r="K378" s="40"/>
      <c r="AD378" s="1">
        <v>27</v>
      </c>
      <c r="AE378" s="2">
        <v>4.6964285714285712</v>
      </c>
    </row>
    <row r="379" spans="1:31" ht="15" customHeight="1">
      <c r="A379" s="41">
        <v>23</v>
      </c>
      <c r="B379" s="71" t="s">
        <v>376</v>
      </c>
      <c r="C379" s="71"/>
      <c r="D379" s="34">
        <f>AVERAGE(Y379,AA379,AC379,AE379,AG379,AI379,AK379,AM379,AO379)</f>
        <v>4.43</v>
      </c>
      <c r="E379" s="35">
        <f>SUM(X379,Z379,AB379,AD379,AF379,AH379,AJ379,AL379,AN379)</f>
        <v>24</v>
      </c>
      <c r="F379" s="39"/>
      <c r="G379" s="40"/>
      <c r="H379" s="72"/>
      <c r="I379" s="40"/>
      <c r="J379" s="39"/>
      <c r="K379" s="40"/>
      <c r="X379" s="12">
        <v>24</v>
      </c>
      <c r="Y379" s="2">
        <v>4.43</v>
      </c>
    </row>
    <row r="380" spans="1:31" ht="15" customHeight="1">
      <c r="A380" s="41">
        <v>24</v>
      </c>
      <c r="B380" s="71" t="s">
        <v>310</v>
      </c>
      <c r="C380" s="71"/>
      <c r="D380" s="34">
        <f>AVERAGE(W380,AA380,AC380,AE380,AG380,AI380,AK380,AM380,AO380)</f>
        <v>2.7166666666666668</v>
      </c>
      <c r="E380" s="35">
        <f>SUM(V380,Z380,AB380,AD380,AF380,AH380,AJ380,AL380,AN380)</f>
        <v>24</v>
      </c>
      <c r="F380" s="39"/>
      <c r="G380" s="40"/>
      <c r="H380" s="72"/>
      <c r="I380" s="40"/>
      <c r="J380" s="39"/>
      <c r="K380" s="40"/>
      <c r="V380" s="1">
        <v>0</v>
      </c>
      <c r="W380" s="2">
        <v>2.1833333333333331</v>
      </c>
      <c r="Z380" s="1">
        <v>24</v>
      </c>
      <c r="AA380" s="2">
        <v>3.25</v>
      </c>
    </row>
    <row r="381" spans="1:31" ht="15" customHeight="1">
      <c r="A381" s="41">
        <v>25</v>
      </c>
      <c r="B381" s="71" t="s">
        <v>252</v>
      </c>
      <c r="C381" s="71"/>
      <c r="D381" s="34">
        <f>AVERAGE(S381,U381,W381,Y381,AA381,AC381,AE381,AG381,AI381,AK381,AM381,AO381)</f>
        <v>4.916666666666667</v>
      </c>
      <c r="E381" s="35">
        <f>SUM(R381,T381,V381,X381,Z381,AB381,AD381,AF381,AH381,AJ381,AL381,AN381)</f>
        <v>21</v>
      </c>
      <c r="F381" s="39"/>
      <c r="G381" s="40"/>
      <c r="H381" s="72"/>
      <c r="I381" s="40"/>
      <c r="J381" s="39"/>
      <c r="K381" s="40"/>
      <c r="R381" s="1">
        <v>21</v>
      </c>
      <c r="S381" s="2">
        <v>4.916666666666667</v>
      </c>
    </row>
    <row r="382" spans="1:31" ht="15" customHeight="1">
      <c r="A382" s="41">
        <v>26</v>
      </c>
      <c r="B382" s="71" t="s">
        <v>336</v>
      </c>
      <c r="C382" s="71"/>
      <c r="D382" s="34">
        <f>AVERAGE(Y382,AA382,AC382,AE382,AG382,AI382,AK382,AM382,AO382)</f>
        <v>4.05</v>
      </c>
      <c r="E382" s="35">
        <f>SUM(X382,Z382,AB382,AD382,AF382,AH382,AJ382,AL382,AN382)</f>
        <v>21</v>
      </c>
      <c r="F382" s="39"/>
      <c r="G382" s="40"/>
      <c r="H382" s="72"/>
      <c r="I382" s="40"/>
      <c r="J382" s="39"/>
      <c r="K382" s="40"/>
      <c r="X382" s="12">
        <v>21</v>
      </c>
      <c r="Y382" s="2">
        <v>4.05</v>
      </c>
    </row>
    <row r="383" spans="1:31" ht="15" customHeight="1">
      <c r="A383" s="41">
        <v>27</v>
      </c>
      <c r="B383" s="71" t="s">
        <v>337</v>
      </c>
      <c r="C383" s="71"/>
      <c r="D383" s="34">
        <f>AVERAGE(Y383,AA383,AC383,AE383,AG383,AI383,AK383,AM383,AO383)</f>
        <v>3.75</v>
      </c>
      <c r="E383" s="35">
        <f>SUM(X383,Z383,AB383,AD383,AF383,AH383,AJ383,AL383,AN383)</f>
        <v>18</v>
      </c>
      <c r="F383" s="39"/>
      <c r="G383" s="40"/>
      <c r="H383" s="72"/>
      <c r="I383" s="40"/>
      <c r="J383" s="39"/>
      <c r="K383" s="40"/>
      <c r="X383" s="12">
        <v>18</v>
      </c>
      <c r="Y383" s="2">
        <v>3.75</v>
      </c>
    </row>
    <row r="384" spans="1:31" ht="15" customHeight="1">
      <c r="A384" s="41">
        <v>28</v>
      </c>
      <c r="B384" s="71" t="s">
        <v>257</v>
      </c>
      <c r="C384" s="71"/>
      <c r="D384" s="34">
        <f>AVERAGE(S384,AC384,AE384,AG384,AI384,AK384,AM384,AO384)</f>
        <v>2.7833333333333332</v>
      </c>
      <c r="E384" s="35">
        <f>SUM(R384,AB384,AD384,AF384,AH384,AJ384,AL384,AN384)</f>
        <v>18</v>
      </c>
      <c r="F384" s="39"/>
      <c r="G384" s="40"/>
      <c r="H384" s="72"/>
      <c r="I384" s="40"/>
      <c r="J384" s="39"/>
      <c r="K384" s="40"/>
      <c r="R384" s="1">
        <v>0</v>
      </c>
      <c r="S384" s="2">
        <v>2.85</v>
      </c>
      <c r="AB384" s="12">
        <v>18</v>
      </c>
      <c r="AC384" s="2">
        <v>2.7166666666666668</v>
      </c>
    </row>
    <row r="385" spans="1:41" ht="15" customHeight="1">
      <c r="A385" s="41">
        <v>29</v>
      </c>
      <c r="B385" s="71" t="s">
        <v>338</v>
      </c>
      <c r="C385" s="71"/>
      <c r="D385" s="34">
        <f>AVERAGE(Y385,AA385,AC385,AE385,AG385,AI385,AK385,AM385,AO385)</f>
        <v>3.55</v>
      </c>
      <c r="E385" s="35">
        <f>SUM(X385,Z385,AB385,AD385,AF385,AH385,AJ385,AL385,AN385)</f>
        <v>15</v>
      </c>
      <c r="F385" s="39"/>
      <c r="G385" s="40"/>
      <c r="H385" s="72"/>
      <c r="I385" s="40"/>
      <c r="J385" s="39"/>
      <c r="K385" s="40"/>
      <c r="X385" s="12">
        <v>15</v>
      </c>
      <c r="Y385" s="2">
        <v>3.55</v>
      </c>
    </row>
    <row r="386" spans="1:41" ht="15" customHeight="1">
      <c r="A386" s="41">
        <v>30</v>
      </c>
      <c r="B386" s="71" t="s">
        <v>254</v>
      </c>
      <c r="C386" s="71"/>
      <c r="D386" s="34">
        <f>AVERAGE(S386,U386,W386,Y386,AA386,AC386,AE386,AG386,AI386,AK386,AM386,AO386)</f>
        <v>3.95</v>
      </c>
      <c r="E386" s="35">
        <f>SUM(R386,T386,V386,X386,Z386,AB386,AD386,AF386,AH386,AJ386,AL386,AN386)</f>
        <v>9</v>
      </c>
      <c r="F386" s="39"/>
      <c r="G386" s="40"/>
      <c r="H386" s="72"/>
      <c r="I386" s="40"/>
      <c r="J386" s="39"/>
      <c r="K386" s="40"/>
      <c r="R386" s="1">
        <v>9</v>
      </c>
      <c r="S386" s="2">
        <v>3.95</v>
      </c>
    </row>
    <row r="387" spans="1:41" ht="15" customHeight="1">
      <c r="A387" s="41">
        <v>31</v>
      </c>
      <c r="B387" s="71" t="s">
        <v>255</v>
      </c>
      <c r="C387" s="71"/>
      <c r="D387" s="34">
        <f>AVERAGE(S387,U387,W387,Y387,AA387,AC387,AE387,AG387,AI387,AK387,AM387,AO387)</f>
        <v>3.3333333333333335</v>
      </c>
      <c r="E387" s="35">
        <f>SUM(R387,T387,V387,X387,Z387,AB387,AD387,AF387,AH387,AJ387,AL387,AN387)</f>
        <v>6</v>
      </c>
      <c r="F387" s="39"/>
      <c r="G387" s="40"/>
      <c r="H387" s="72"/>
      <c r="I387" s="40"/>
      <c r="J387" s="39"/>
      <c r="K387" s="40"/>
      <c r="R387" s="1">
        <v>6</v>
      </c>
      <c r="S387" s="2">
        <v>3.3333333333333335</v>
      </c>
    </row>
    <row r="388" spans="1:41" ht="15" customHeight="1">
      <c r="A388" s="41">
        <v>32</v>
      </c>
      <c r="B388" s="71" t="s">
        <v>309</v>
      </c>
      <c r="C388" s="71"/>
      <c r="D388" s="34">
        <f>AVERAGE(W388,Y388,AA388,AC388,AE388,AG388,AI388,AK388,AM388,AO388)</f>
        <v>2.2000000000000002</v>
      </c>
      <c r="E388" s="35">
        <f>SUM(V388,X388,Z388,AB388,AD388,AF388,AH388,AJ388,AL388,AN388)</f>
        <v>3</v>
      </c>
      <c r="F388" s="39"/>
      <c r="G388" s="40"/>
      <c r="H388" s="72"/>
      <c r="I388" s="40"/>
      <c r="J388" s="39"/>
      <c r="K388" s="40"/>
      <c r="V388" s="1">
        <v>3</v>
      </c>
      <c r="W388" s="2">
        <v>2.2000000000000002</v>
      </c>
    </row>
    <row r="389" spans="1:41" ht="15" customHeight="1">
      <c r="A389" s="41"/>
      <c r="B389" s="71"/>
      <c r="C389" s="71"/>
      <c r="D389" s="34">
        <f t="shared" ref="D389" si="36">AVERAGE(G389,I389,K389,M389,O389,Q389,S389,U389,W389,Y389,AA389,AC389,AE389,AG389,AI389,AK389,AM389,AO389)</f>
        <v>0</v>
      </c>
      <c r="E389" s="35">
        <f t="shared" ref="E389" si="37">SUM(F389,H389,J389,L389,N389,P389,R389,T389,V389,X389,Z389,AB389,AD389,AF389,AH389,AJ389,AL389,AN389)</f>
        <v>0</v>
      </c>
      <c r="F389" s="39"/>
      <c r="G389" s="2">
        <v>0</v>
      </c>
      <c r="H389" s="72"/>
      <c r="I389" s="40"/>
      <c r="J389" s="39"/>
      <c r="K389" s="40"/>
    </row>
    <row r="390" spans="1:41" s="20" customFormat="1" ht="15" customHeight="1" thickBot="1">
      <c r="A390" s="73"/>
      <c r="B390" s="74"/>
      <c r="C390" s="74"/>
      <c r="D390" s="44"/>
      <c r="E390" s="45"/>
      <c r="F390" s="49"/>
      <c r="G390" s="50"/>
      <c r="H390" s="75"/>
      <c r="I390" s="50"/>
      <c r="J390" s="49"/>
      <c r="K390" s="50"/>
      <c r="L390" s="22"/>
      <c r="M390" s="6"/>
      <c r="N390" s="5"/>
      <c r="O390" s="6"/>
      <c r="P390" s="22"/>
      <c r="Q390" s="6"/>
      <c r="R390" s="5"/>
      <c r="S390" s="6"/>
      <c r="T390" s="22"/>
      <c r="U390" s="6"/>
      <c r="V390" s="5"/>
      <c r="W390" s="6"/>
      <c r="X390" s="22"/>
      <c r="Y390" s="6"/>
      <c r="Z390" s="5"/>
      <c r="AA390" s="6"/>
      <c r="AB390" s="22"/>
      <c r="AC390" s="6"/>
      <c r="AD390" s="5"/>
      <c r="AE390" s="6"/>
      <c r="AF390" s="22"/>
      <c r="AG390" s="6"/>
      <c r="AH390" s="5"/>
      <c r="AI390" s="6"/>
      <c r="AJ390" s="22"/>
      <c r="AK390" s="6"/>
      <c r="AL390" s="5"/>
      <c r="AM390" s="6"/>
      <c r="AN390" s="22"/>
      <c r="AO390" s="23"/>
    </row>
    <row r="391" spans="1:41" s="31" customFormat="1" ht="15" customHeight="1" thickTop="1">
      <c r="A391" s="85" t="s">
        <v>239</v>
      </c>
      <c r="B391" s="84"/>
      <c r="C391" s="84"/>
      <c r="D391" s="26" t="s">
        <v>13</v>
      </c>
      <c r="E391" s="24" t="s">
        <v>1</v>
      </c>
      <c r="F391" s="28"/>
      <c r="G391" s="29"/>
      <c r="H391" s="28"/>
      <c r="I391" s="29"/>
      <c r="J391" s="28"/>
      <c r="K391" s="29"/>
      <c r="L391" s="7"/>
      <c r="M391" s="8"/>
      <c r="N391" s="7"/>
      <c r="O391" s="8"/>
      <c r="P391" s="7"/>
      <c r="Q391" s="8"/>
      <c r="R391" s="7"/>
      <c r="S391" s="8"/>
      <c r="T391" s="7"/>
      <c r="U391" s="8"/>
      <c r="V391" s="7"/>
      <c r="W391" s="8"/>
      <c r="X391" s="7"/>
      <c r="Y391" s="8"/>
      <c r="Z391" s="7"/>
      <c r="AA391" s="8"/>
      <c r="AB391" s="7"/>
      <c r="AC391" s="8"/>
      <c r="AD391" s="7"/>
      <c r="AE391" s="8"/>
      <c r="AF391" s="7"/>
      <c r="AG391" s="8"/>
      <c r="AH391" s="7"/>
      <c r="AI391" s="8"/>
      <c r="AJ391" s="7"/>
      <c r="AK391" s="8"/>
      <c r="AL391" s="7"/>
      <c r="AM391" s="8"/>
      <c r="AN391" s="7"/>
      <c r="AO391" s="30"/>
    </row>
    <row r="392" spans="1:41" ht="15" customHeight="1">
      <c r="A392" s="9">
        <v>1</v>
      </c>
      <c r="B392" s="71" t="s">
        <v>25</v>
      </c>
      <c r="D392" s="34">
        <f>AVERAGE(O392,U392,W392,AA392,AE392)</f>
        <v>7.9468154761904772</v>
      </c>
      <c r="E392" s="35">
        <f>SUM(N392,T392,V392,Z392,AD392)</f>
        <v>150</v>
      </c>
      <c r="F392" s="1">
        <v>30</v>
      </c>
      <c r="G392" s="2">
        <v>6.92</v>
      </c>
      <c r="H392" s="12">
        <v>27</v>
      </c>
      <c r="I392" s="2">
        <v>5.7678571428571432</v>
      </c>
      <c r="J392" s="1">
        <v>27</v>
      </c>
      <c r="K392" s="2">
        <v>5.2833333333333332</v>
      </c>
      <c r="N392" s="1">
        <v>30</v>
      </c>
      <c r="O392" s="2">
        <v>7.203125</v>
      </c>
      <c r="P392" s="12">
        <v>24</v>
      </c>
      <c r="Q392" s="2">
        <v>6.3928571428571432</v>
      </c>
      <c r="R392" s="1">
        <v>30</v>
      </c>
      <c r="S392" s="2">
        <v>7.05</v>
      </c>
      <c r="T392" s="12">
        <v>30</v>
      </c>
      <c r="U392" s="2">
        <v>7.9</v>
      </c>
      <c r="V392" s="1">
        <v>30</v>
      </c>
      <c r="W392" s="2">
        <v>8.6666666666666661</v>
      </c>
      <c r="Z392" s="1">
        <v>30</v>
      </c>
      <c r="AA392" s="2">
        <v>8.5357142857142865</v>
      </c>
      <c r="AD392" s="1">
        <v>30</v>
      </c>
      <c r="AE392" s="2">
        <v>7.4285714285714288</v>
      </c>
    </row>
    <row r="393" spans="1:41" ht="15" customHeight="1">
      <c r="A393" s="9">
        <v>2</v>
      </c>
      <c r="B393" s="71" t="s">
        <v>143</v>
      </c>
      <c r="D393" s="34">
        <f>AVERAGE(K393,M393,O393,Q393,AG393)</f>
        <v>6.6594047619047618</v>
      </c>
      <c r="E393" s="35">
        <f>SUM(J393,L393,N393,P393,AF393)</f>
        <v>141</v>
      </c>
      <c r="J393" s="1">
        <v>30</v>
      </c>
      <c r="K393" s="2">
        <v>6.3833333333333337</v>
      </c>
      <c r="L393" s="12">
        <v>30</v>
      </c>
      <c r="M393" s="2">
        <v>6.0666666666666664</v>
      </c>
      <c r="N393" s="1">
        <v>27</v>
      </c>
      <c r="O393" s="2">
        <v>7.1875</v>
      </c>
      <c r="P393" s="12">
        <v>27</v>
      </c>
      <c r="Q393" s="2">
        <v>6.8928571428571432</v>
      </c>
      <c r="T393" s="12">
        <v>24</v>
      </c>
      <c r="U393" s="2">
        <v>7.3166666666666664</v>
      </c>
      <c r="AF393" s="12">
        <v>27</v>
      </c>
      <c r="AG393" s="2">
        <v>6.7666666666666666</v>
      </c>
    </row>
    <row r="394" spans="1:41" ht="15" customHeight="1">
      <c r="A394" s="9">
        <v>3</v>
      </c>
      <c r="B394" s="71" t="s">
        <v>34</v>
      </c>
      <c r="D394" s="34">
        <f>AVERAGE(G394,M394,Q394,U394,AG394)</f>
        <v>6.6909523809523801</v>
      </c>
      <c r="E394" s="35">
        <f>SUM(F394,L394,P394,T394,AF394)</f>
        <v>138</v>
      </c>
      <c r="F394" s="1">
        <v>24</v>
      </c>
      <c r="G394" s="2">
        <v>6.65</v>
      </c>
      <c r="J394" s="1">
        <v>21</v>
      </c>
      <c r="K394" s="2">
        <v>3.85</v>
      </c>
      <c r="L394" s="12">
        <v>27</v>
      </c>
      <c r="M394" s="2">
        <v>5.35</v>
      </c>
      <c r="N394" s="1">
        <v>15</v>
      </c>
      <c r="O394" s="2">
        <v>5.453125</v>
      </c>
      <c r="P394" s="12">
        <v>30</v>
      </c>
      <c r="Q394" s="2">
        <v>7.0714285714285712</v>
      </c>
      <c r="R394" s="1">
        <v>21</v>
      </c>
      <c r="S394" s="2">
        <v>5.6833333333333336</v>
      </c>
      <c r="T394" s="12">
        <v>27</v>
      </c>
      <c r="U394" s="2">
        <v>7.4333333333333336</v>
      </c>
      <c r="AF394" s="12">
        <v>30</v>
      </c>
      <c r="AG394" s="2">
        <v>6.95</v>
      </c>
    </row>
    <row r="395" spans="1:41" ht="15" customHeight="1">
      <c r="A395" s="9">
        <v>4</v>
      </c>
      <c r="B395" s="71" t="s">
        <v>93</v>
      </c>
      <c r="D395" s="34">
        <f>AVERAGE(I395,K395,S395,AA395,AG395)</f>
        <v>5.225714285714286</v>
      </c>
      <c r="E395" s="35">
        <f>SUM(H395,J395,R395,Z395,AF395)</f>
        <v>114</v>
      </c>
      <c r="H395" s="12">
        <v>24</v>
      </c>
      <c r="I395" s="2">
        <v>4.5</v>
      </c>
      <c r="J395" s="1">
        <v>15</v>
      </c>
      <c r="K395" s="2">
        <v>3.4166666666666665</v>
      </c>
      <c r="R395" s="1">
        <v>27</v>
      </c>
      <c r="S395" s="2">
        <v>6.1</v>
      </c>
      <c r="Z395" s="1">
        <v>27</v>
      </c>
      <c r="AA395" s="2">
        <v>6.4285714285714288</v>
      </c>
      <c r="AF395" s="12">
        <v>21</v>
      </c>
      <c r="AG395" s="2">
        <v>5.6833333333333336</v>
      </c>
    </row>
    <row r="396" spans="1:41" ht="15" customHeight="1">
      <c r="A396" s="9">
        <v>5</v>
      </c>
      <c r="B396" s="71" t="s">
        <v>92</v>
      </c>
      <c r="D396" s="34">
        <f>AVERAGE(I396,K396,Q396,W396,Y396,AA396,AC396,AE396,AG396,AI396,AK396,AM396,AO396)</f>
        <v>5.2657142857142851</v>
      </c>
      <c r="E396" s="35">
        <f>SUM(H396,J396,P396,V396,X396,Z396,AB396,AD396,AF396,AH396,AJ396,AL396,AN396)</f>
        <v>111</v>
      </c>
      <c r="H396" s="12">
        <v>30</v>
      </c>
      <c r="I396" s="2">
        <v>5.7678571428571432</v>
      </c>
      <c r="J396" s="1">
        <v>18</v>
      </c>
      <c r="K396" s="2">
        <v>3.75</v>
      </c>
      <c r="L396" s="12">
        <v>15</v>
      </c>
      <c r="M396" s="2">
        <v>3.2833333333333332</v>
      </c>
      <c r="N396" s="1">
        <v>12</v>
      </c>
      <c r="O396" s="2">
        <v>5.015625</v>
      </c>
      <c r="P396" s="12">
        <v>18</v>
      </c>
      <c r="Q396" s="2">
        <v>4.9107142857142856</v>
      </c>
      <c r="R396" s="1">
        <v>15</v>
      </c>
      <c r="S396" s="2">
        <v>5.083333333333333</v>
      </c>
      <c r="V396" s="1">
        <v>21</v>
      </c>
      <c r="W396" s="2">
        <v>5.85</v>
      </c>
      <c r="X396" s="12">
        <v>24</v>
      </c>
      <c r="Y396" s="2">
        <v>6.05</v>
      </c>
    </row>
    <row r="397" spans="1:41" ht="15" customHeight="1">
      <c r="A397" s="9">
        <v>6</v>
      </c>
      <c r="B397" s="71" t="s">
        <v>300</v>
      </c>
      <c r="D397" s="34">
        <f>AVERAGE(W397,AA397,AC397,AG397)</f>
        <v>6.4178571428571427</v>
      </c>
      <c r="E397" s="35">
        <f>SUM(V397,Z397,AB397,AF397)</f>
        <v>105</v>
      </c>
      <c r="V397" s="1">
        <v>27</v>
      </c>
      <c r="W397" s="2">
        <v>6.6</v>
      </c>
      <c r="Z397" s="1">
        <v>24</v>
      </c>
      <c r="AA397" s="2">
        <v>6.3214285714285712</v>
      </c>
      <c r="AB397" s="12">
        <v>30</v>
      </c>
      <c r="AC397" s="2">
        <v>6.0333333333333332</v>
      </c>
      <c r="AF397" s="12">
        <v>24</v>
      </c>
      <c r="AG397" s="2">
        <v>6.7166666666666668</v>
      </c>
    </row>
    <row r="398" spans="1:41" ht="15" customHeight="1">
      <c r="A398" s="9">
        <v>7</v>
      </c>
      <c r="B398" s="71" t="s">
        <v>44</v>
      </c>
      <c r="D398" s="34">
        <f>AVERAGE(G398,M398,O398,U398,AG398)</f>
        <v>5.4164166666666667</v>
      </c>
      <c r="E398" s="35">
        <f>SUM(F398,L398,N398,T398,AF398)</f>
        <v>105</v>
      </c>
      <c r="F398" s="1">
        <v>27</v>
      </c>
      <c r="G398" s="2">
        <v>6.83</v>
      </c>
      <c r="L398" s="12">
        <v>21</v>
      </c>
      <c r="M398" s="2">
        <v>4.083333333333333</v>
      </c>
      <c r="N398" s="1">
        <v>24</v>
      </c>
      <c r="O398" s="2">
        <v>6.21875</v>
      </c>
      <c r="T398" s="12">
        <v>18</v>
      </c>
      <c r="U398" s="2">
        <v>5.2666666666666666</v>
      </c>
      <c r="AF398" s="12">
        <v>15</v>
      </c>
      <c r="AG398" s="2">
        <v>4.6833333333333336</v>
      </c>
    </row>
    <row r="399" spans="1:41" ht="15" customHeight="1">
      <c r="A399" s="9">
        <v>8</v>
      </c>
      <c r="B399" s="71" t="s">
        <v>57</v>
      </c>
      <c r="D399" s="34">
        <f>AVERAGE(G399,W399,Y399,AA399,AG399)</f>
        <v>4.1500476190476192</v>
      </c>
      <c r="E399" s="35">
        <f>SUM(F399,V399,X399,Z399,AF399)</f>
        <v>87</v>
      </c>
      <c r="F399" s="1">
        <v>21</v>
      </c>
      <c r="G399" s="2">
        <v>3.62</v>
      </c>
      <c r="H399" s="12">
        <v>15</v>
      </c>
      <c r="I399" s="2">
        <v>2.3214285714285716</v>
      </c>
      <c r="N399" s="1">
        <v>6</v>
      </c>
      <c r="O399" s="2">
        <v>4.5625</v>
      </c>
      <c r="P399" s="12">
        <v>12</v>
      </c>
      <c r="Q399" s="2">
        <v>3.9285714285714284</v>
      </c>
      <c r="R399" s="1">
        <v>0</v>
      </c>
      <c r="S399" s="2">
        <v>3.95</v>
      </c>
      <c r="V399" s="1">
        <v>15</v>
      </c>
      <c r="W399" s="2">
        <v>4.0999999999999996</v>
      </c>
      <c r="X399" s="12">
        <v>15</v>
      </c>
      <c r="Y399" s="2">
        <v>3.96</v>
      </c>
      <c r="Z399" s="1">
        <v>18</v>
      </c>
      <c r="AA399" s="2">
        <v>4.3035714285714288</v>
      </c>
      <c r="AF399" s="12">
        <v>18</v>
      </c>
      <c r="AG399" s="2">
        <v>4.7666666666666666</v>
      </c>
    </row>
    <row r="400" spans="1:41" ht="15" customHeight="1">
      <c r="A400" s="9">
        <v>9</v>
      </c>
      <c r="B400" s="71" t="s">
        <v>144</v>
      </c>
      <c r="D400" s="34">
        <f>AVERAGE(K400,M400,S400,AC400,AE400,AG400,AI400,AK400,AM400,AO400)</f>
        <v>5.0374999999999996</v>
      </c>
      <c r="E400" s="35">
        <f>SUM(J400,L400,R400,AB400,AD400,AF400,AH400,AJ400,AL400,AN400)</f>
        <v>84</v>
      </c>
      <c r="J400" s="1">
        <v>24</v>
      </c>
      <c r="K400" s="2">
        <v>4.6166666666666663</v>
      </c>
      <c r="L400" s="12">
        <v>24</v>
      </c>
      <c r="M400" s="2">
        <v>5.0333333333333332</v>
      </c>
      <c r="R400" s="1">
        <v>9</v>
      </c>
      <c r="S400" s="2">
        <v>4.75</v>
      </c>
      <c r="AB400" s="12">
        <v>27</v>
      </c>
      <c r="AC400" s="2">
        <v>5.75</v>
      </c>
    </row>
    <row r="401" spans="1:33" ht="15" customHeight="1">
      <c r="A401" s="9">
        <v>10</v>
      </c>
      <c r="B401" s="71" t="s">
        <v>286</v>
      </c>
      <c r="D401" s="34">
        <f>AVERAGE(U401,W401,AC401,AE401,AG401,AI401,AK401,AM401,AO401)</f>
        <v>5.8388888888888886</v>
      </c>
      <c r="E401" s="35">
        <f>SUM(T401,V401,AB401,AD401,AF401,AH401,AJ401,AL401,AN401)</f>
        <v>69</v>
      </c>
      <c r="T401" s="12">
        <v>21</v>
      </c>
      <c r="U401" s="2">
        <v>6.0166666666666666</v>
      </c>
      <c r="V401" s="1">
        <v>24</v>
      </c>
      <c r="W401" s="2">
        <v>6.05</v>
      </c>
      <c r="AB401" s="12">
        <v>24</v>
      </c>
      <c r="AC401" s="2">
        <v>5.45</v>
      </c>
    </row>
    <row r="402" spans="1:33" ht="15" customHeight="1">
      <c r="A402" s="9">
        <v>11</v>
      </c>
      <c r="B402" s="71" t="s">
        <v>180</v>
      </c>
      <c r="D402" s="34">
        <f>AVERAGE(M402,O402,Q402,S402,U402,W402,Y402,AA402,AC402,AE402,AG402,AI402,AK402,AM402,AO402)</f>
        <v>4.5777157738095235</v>
      </c>
      <c r="E402" s="35">
        <f>SUM(L402,N402,P402,R402,T402,V402,X402,Z402,AB402,AD402,AF402,AH402,AJ402,AL402,AN402)</f>
        <v>66</v>
      </c>
      <c r="L402" s="12">
        <v>18</v>
      </c>
      <c r="M402" s="2">
        <v>3.2833333333333332</v>
      </c>
      <c r="N402" s="1">
        <v>21</v>
      </c>
      <c r="O402" s="2">
        <v>5.515625</v>
      </c>
      <c r="P402" s="12">
        <v>15</v>
      </c>
      <c r="Q402" s="2">
        <v>4.6785714285714288</v>
      </c>
      <c r="R402" s="1">
        <v>12</v>
      </c>
      <c r="S402" s="2">
        <v>4.833333333333333</v>
      </c>
    </row>
    <row r="403" spans="1:33" ht="15" customHeight="1">
      <c r="A403" s="9">
        <v>12</v>
      </c>
      <c r="B403" s="71" t="s">
        <v>216</v>
      </c>
      <c r="D403" s="34">
        <f>AVERAGE(O403,Q403,S403,U403,W403,Y403,AA403,AC403,AE403,AG403,AI403,AK403,AM403,AO403)</f>
        <v>5.8629960317460315</v>
      </c>
      <c r="E403" s="35">
        <f>SUM(N403,P403,R403,T403,V403,X403,Z403,AB403,AD403,AF403,AH403,AJ403,AL403,AN403)</f>
        <v>63</v>
      </c>
      <c r="N403" s="1">
        <v>18</v>
      </c>
      <c r="O403" s="2">
        <v>5.46875</v>
      </c>
      <c r="P403" s="12">
        <v>21</v>
      </c>
      <c r="Q403" s="2">
        <v>6.3035714285714288</v>
      </c>
      <c r="R403" s="1">
        <v>24</v>
      </c>
      <c r="S403" s="2">
        <v>5.8166666666666664</v>
      </c>
    </row>
    <row r="404" spans="1:33" ht="15" customHeight="1">
      <c r="A404" s="9">
        <v>13</v>
      </c>
      <c r="B404" s="71" t="s">
        <v>94</v>
      </c>
      <c r="D404" s="34">
        <f>AVERAGE(I404,M404,AC404,AE404,AG404,AI404,AK404,AM404,AO404)</f>
        <v>3.4595238095238092</v>
      </c>
      <c r="E404" s="35">
        <f>SUM(H404,L404,AB404,AD404,AF404,AH404,AJ404,AL404,AN404)</f>
        <v>54</v>
      </c>
      <c r="H404" s="12">
        <v>21</v>
      </c>
      <c r="I404" s="2">
        <v>3.4285714285714284</v>
      </c>
      <c r="L404" s="12">
        <v>12</v>
      </c>
      <c r="M404" s="2">
        <v>3.05</v>
      </c>
      <c r="AB404" s="12">
        <v>21</v>
      </c>
      <c r="AC404" s="2">
        <v>3.9</v>
      </c>
    </row>
    <row r="405" spans="1:33" ht="15" customHeight="1">
      <c r="A405" s="9">
        <v>14</v>
      </c>
      <c r="B405" s="71" t="s">
        <v>181</v>
      </c>
      <c r="D405" s="34">
        <f>AVERAGE(M405,O405,Q405,U405,W405,Y405,AA405,AC405,AE405,AG405,AI405,AK405,AM405,AO405)</f>
        <v>3.2813988095238096</v>
      </c>
      <c r="E405" s="35">
        <f>SUM(L405,N405,P405,T405,V405,X405,Z405,AB405,AD405,AF405,AH405,AJ405,AL405,AN405)</f>
        <v>39</v>
      </c>
      <c r="L405" s="12">
        <v>9</v>
      </c>
      <c r="M405" s="2">
        <v>1.3333333333333333</v>
      </c>
      <c r="N405" s="1">
        <v>9</v>
      </c>
      <c r="O405" s="2">
        <v>4.6875</v>
      </c>
      <c r="P405" s="12">
        <v>6</v>
      </c>
      <c r="Q405" s="2">
        <v>3.0714285714285716</v>
      </c>
      <c r="T405" s="12">
        <v>15</v>
      </c>
      <c r="U405" s="2">
        <v>4.0333333333333332</v>
      </c>
    </row>
    <row r="406" spans="1:33" ht="15" customHeight="1">
      <c r="A406" s="9">
        <v>15</v>
      </c>
      <c r="B406" s="71" t="s">
        <v>95</v>
      </c>
      <c r="D406" s="34">
        <f>AVERAGE(I406,O406,AC406,AE406,AG406,AI406,AK406,AM406,AO406)</f>
        <v>2.614781746031746</v>
      </c>
      <c r="E406" s="35">
        <f>SUM(H406,N406,AB406,AD406,AF406,AH406,AJ406,AL406,AN406)</f>
        <v>36</v>
      </c>
      <c r="H406" s="12">
        <v>18</v>
      </c>
      <c r="I406" s="2">
        <v>2.4464285714285716</v>
      </c>
      <c r="N406" s="1">
        <v>0</v>
      </c>
      <c r="O406" s="2">
        <v>2.53125</v>
      </c>
      <c r="AB406" s="12">
        <v>18</v>
      </c>
      <c r="AC406" s="2">
        <v>2.8666666666666667</v>
      </c>
    </row>
    <row r="407" spans="1:33" ht="15" customHeight="1">
      <c r="A407" s="9">
        <v>16</v>
      </c>
      <c r="B407" s="71" t="s">
        <v>146</v>
      </c>
      <c r="D407" s="34">
        <f>AVERAGE(K407,S407,AA407,AG407)</f>
        <v>3.3696428571428569</v>
      </c>
      <c r="E407" s="35">
        <f>SUM(J407,R407,Z407,AF407)</f>
        <v>33</v>
      </c>
      <c r="J407" s="1">
        <v>9</v>
      </c>
      <c r="K407" s="2">
        <v>2.4166666666666665</v>
      </c>
      <c r="R407" s="1">
        <v>0</v>
      </c>
      <c r="S407" s="2">
        <v>3.6166666666666667</v>
      </c>
      <c r="Z407" s="1">
        <v>15</v>
      </c>
      <c r="AA407" s="2">
        <v>3.6785714285714284</v>
      </c>
      <c r="AF407" s="12">
        <v>9</v>
      </c>
      <c r="AG407" s="2">
        <v>3.7666666666666666</v>
      </c>
    </row>
    <row r="408" spans="1:33" ht="15" customHeight="1">
      <c r="A408" s="9">
        <v>17</v>
      </c>
      <c r="B408" s="71" t="s">
        <v>339</v>
      </c>
      <c r="D408" s="34">
        <f>AVERAGE(Y408,AA408,AC408,AE408,AG408,AI408,AK408,AM408,AO408)</f>
        <v>7.82</v>
      </c>
      <c r="E408" s="35">
        <f>SUM(X408,Z408,AB408,AD408,AF408,AH408,AJ408,AL408,AN408)</f>
        <v>30</v>
      </c>
      <c r="X408" s="12">
        <v>30</v>
      </c>
      <c r="Y408" s="2">
        <v>7.82</v>
      </c>
    </row>
    <row r="409" spans="1:33" ht="15" customHeight="1">
      <c r="A409" s="9">
        <v>18</v>
      </c>
      <c r="B409" s="71" t="s">
        <v>96</v>
      </c>
      <c r="D409" s="34">
        <f>AVERAGE(I409,S409,AG409)</f>
        <v>3.4420634920634918</v>
      </c>
      <c r="E409" s="35">
        <f>SUM(H409,R409,AF409)</f>
        <v>30</v>
      </c>
      <c r="H409" s="12">
        <v>12</v>
      </c>
      <c r="I409" s="2">
        <v>1.8928571428571428</v>
      </c>
      <c r="R409" s="1">
        <v>6</v>
      </c>
      <c r="S409" s="2">
        <v>4.6166666666666663</v>
      </c>
      <c r="AF409" s="12">
        <v>12</v>
      </c>
      <c r="AG409" s="2">
        <v>3.8166666666666669</v>
      </c>
    </row>
    <row r="410" spans="1:33" ht="15" customHeight="1">
      <c r="A410" s="9">
        <v>19</v>
      </c>
      <c r="B410" s="71" t="s">
        <v>340</v>
      </c>
      <c r="D410" s="34">
        <f>AVERAGE(Y410,AA410,AC410,AE410,AG410,AI410,AK410,AM410,AO410)</f>
        <v>7.34</v>
      </c>
      <c r="E410" s="35">
        <f>SUM(X410,Z410,AB410,AD410,AF410,AH410,AJ410,AL410,AN410)</f>
        <v>27</v>
      </c>
      <c r="X410" s="12">
        <v>27</v>
      </c>
      <c r="Y410" s="2">
        <v>7.34</v>
      </c>
    </row>
    <row r="411" spans="1:33" ht="15" customHeight="1">
      <c r="A411" s="9">
        <v>20</v>
      </c>
      <c r="B411" s="71" t="s">
        <v>94</v>
      </c>
      <c r="D411" s="34">
        <f>AVERAGE(AE411,AG411,AI411,AK411,AM411,AO411)</f>
        <v>4.75</v>
      </c>
      <c r="E411" s="35">
        <f>SUM(AD411,AF411,AH411,AJ411,AL411,AN411)</f>
        <v>27</v>
      </c>
      <c r="AD411" s="1">
        <v>27</v>
      </c>
      <c r="AE411" s="2">
        <v>4.75</v>
      </c>
    </row>
    <row r="412" spans="1:33" ht="15" customHeight="1">
      <c r="A412" s="9">
        <v>21</v>
      </c>
      <c r="B412" s="71" t="s">
        <v>355</v>
      </c>
      <c r="D412" s="34">
        <f>AVERAGE(AA412,AC412,AE412,AG412,AI412,AK412,AM412,AO412)</f>
        <v>6.125</v>
      </c>
      <c r="E412" s="35">
        <f>SUM(Z412,AB412,AD412,AF412,AH412,AJ412,AL412,AN412)</f>
        <v>21</v>
      </c>
      <c r="Z412" s="1">
        <v>21</v>
      </c>
      <c r="AA412" s="2">
        <v>6.125</v>
      </c>
    </row>
    <row r="413" spans="1:33" ht="15" customHeight="1">
      <c r="A413" s="9">
        <v>22</v>
      </c>
      <c r="B413" s="71" t="s">
        <v>341</v>
      </c>
      <c r="D413" s="34">
        <f>AVERAGE(Y413,AA413,AC413,AE413,AG413,AI413,AK413,AM413,AO413)</f>
        <v>5.43</v>
      </c>
      <c r="E413" s="35">
        <f>SUM(X413,Z413,AB413,AD413,AF413,AH413,AJ413,AL413,AN413)</f>
        <v>21</v>
      </c>
      <c r="X413" s="12">
        <v>21</v>
      </c>
      <c r="Y413" s="2">
        <v>5.43</v>
      </c>
    </row>
    <row r="414" spans="1:33" ht="15" customHeight="1">
      <c r="A414" s="9">
        <v>23</v>
      </c>
      <c r="B414" s="71" t="s">
        <v>301</v>
      </c>
      <c r="D414" s="34">
        <f>AVERAGE(O414,S414,W414,Y414,AA414,AC414,AE414,AG414,AI414,AK414,AM414,AO414)</f>
        <v>4.3895833333333334</v>
      </c>
      <c r="E414" s="35">
        <f>SUM(N414,R414,V414,X414,Z414,AB414,AD414,AF414,AH414,AJ414,AL414,AN414)</f>
        <v>21</v>
      </c>
      <c r="N414" s="1">
        <v>3</v>
      </c>
      <c r="O414" s="2">
        <v>4.46875</v>
      </c>
      <c r="R414" s="1">
        <v>0</v>
      </c>
      <c r="S414" s="2">
        <v>3.85</v>
      </c>
      <c r="V414" s="1">
        <v>18</v>
      </c>
      <c r="W414" s="2">
        <v>4.8499999999999996</v>
      </c>
    </row>
    <row r="415" spans="1:33" ht="15" customHeight="1">
      <c r="A415" s="9">
        <v>24</v>
      </c>
      <c r="B415" s="71" t="s">
        <v>263</v>
      </c>
      <c r="D415" s="34">
        <f>AVERAGE(S415,U415,W415,Y415,AA415,AC415,AE415,AG415,AI415,AK415,AM415,AO415)</f>
        <v>5.55</v>
      </c>
      <c r="E415" s="35">
        <f>SUM(R415,T415,V415,X415,Z415,AB415,AD415,AF415,AH415,AJ415,AL415,AN415)</f>
        <v>18</v>
      </c>
      <c r="R415" s="1">
        <v>18</v>
      </c>
      <c r="S415" s="2">
        <v>5.55</v>
      </c>
    </row>
    <row r="416" spans="1:33" ht="15" customHeight="1">
      <c r="A416" s="9">
        <v>25</v>
      </c>
      <c r="B416" s="71" t="s">
        <v>345</v>
      </c>
      <c r="D416" s="34">
        <f>AVERAGE(Y416,AA416,AC416,AE416,AG416,AI416,AK416,AM416,AO416)</f>
        <v>4.55</v>
      </c>
      <c r="E416" s="35">
        <f>SUM(X416,Z416,AB416,AD416,AF416,AH416,AJ416,AL416,AN416)</f>
        <v>18</v>
      </c>
      <c r="X416" s="12">
        <v>18</v>
      </c>
      <c r="Y416" s="2">
        <v>4.55</v>
      </c>
    </row>
    <row r="417" spans="1:29" ht="15" customHeight="1">
      <c r="A417" s="9">
        <v>26</v>
      </c>
      <c r="B417" s="71" t="s">
        <v>377</v>
      </c>
      <c r="D417" s="34">
        <f>AVERAGE(AC417,AE417,AG417,AI417,AK417,AM417,AO417)</f>
        <v>2.8666666666666667</v>
      </c>
      <c r="E417" s="35">
        <f>SUM(AB417,AD417,AF417,AH417,AJ417,AL417,AN417)</f>
        <v>18</v>
      </c>
      <c r="AB417" s="12">
        <v>18</v>
      </c>
      <c r="AC417" s="2">
        <v>2.8666666666666667</v>
      </c>
    </row>
    <row r="418" spans="1:29" ht="15" customHeight="1">
      <c r="A418" s="9">
        <v>27</v>
      </c>
      <c r="B418" s="71" t="s">
        <v>145</v>
      </c>
      <c r="D418" s="34">
        <f>AVERAGE(K418,S418,U418,W418,Y418,AA418,AC418,AE418,AG418,AI418,AK418,AM418,AO418)</f>
        <v>3.4666666666666668</v>
      </c>
      <c r="E418" s="35">
        <f>SUM(J418,R418,T418,V418,X418,Z418,AB418,AD418,AF418,AH418,AJ418,AL418,AN418)</f>
        <v>15</v>
      </c>
      <c r="J418" s="1">
        <v>12</v>
      </c>
      <c r="K418" s="2">
        <v>2.7833333333333332</v>
      </c>
      <c r="R418" s="1">
        <v>3</v>
      </c>
      <c r="S418" s="2">
        <v>4.1500000000000004</v>
      </c>
    </row>
    <row r="419" spans="1:29" ht="15" customHeight="1">
      <c r="A419" s="9">
        <v>28</v>
      </c>
      <c r="B419" s="71" t="s">
        <v>302</v>
      </c>
      <c r="D419" s="34">
        <f>AVERAGE(W419,Y419,AA419,AC419,AE419,AG419,AI419,AK419,AM419,AO419)</f>
        <v>3.8833333333333333</v>
      </c>
      <c r="E419" s="35">
        <f>SUM(V419,X419,Z419,AB419,AD419,AF419,AH419,AJ419,AL419,AN419)</f>
        <v>12</v>
      </c>
      <c r="V419" s="1">
        <v>12</v>
      </c>
      <c r="W419" s="2">
        <v>3.8833333333333333</v>
      </c>
    </row>
    <row r="420" spans="1:29" ht="15" customHeight="1">
      <c r="A420" s="9">
        <v>29</v>
      </c>
      <c r="B420" s="71" t="s">
        <v>342</v>
      </c>
      <c r="D420" s="34">
        <f>AVERAGE(Y420,AA420,AC420,AE420,AG420,AI420,AK420,AM420,AO420)</f>
        <v>3.54</v>
      </c>
      <c r="E420" s="35">
        <f>SUM(X420,Z420,AB420,AD420,AF420,AH420,AJ420,AL420,AN420)</f>
        <v>12</v>
      </c>
      <c r="X420" s="12">
        <v>12</v>
      </c>
      <c r="Y420" s="2">
        <v>3.54</v>
      </c>
    </row>
    <row r="421" spans="1:29" ht="15" customHeight="1">
      <c r="A421" s="9">
        <v>30</v>
      </c>
      <c r="B421" s="71" t="s">
        <v>265</v>
      </c>
      <c r="D421" s="34">
        <f>AVERAGE(S421,AA421,AC421,AE421,AG421,AI421,AK421,AM421,AO421)</f>
        <v>2.3482142857142856</v>
      </c>
      <c r="E421" s="35">
        <f>SUM(R421,Z421,AB421,AD421,AF421,AH421,AJ421,AL421,AN421)</f>
        <v>12</v>
      </c>
      <c r="R421" s="1">
        <v>0</v>
      </c>
      <c r="S421" s="2">
        <v>2.25</v>
      </c>
      <c r="Z421" s="1">
        <v>12</v>
      </c>
      <c r="AA421" s="2">
        <v>2.4464285714285716</v>
      </c>
    </row>
    <row r="422" spans="1:29" ht="15" customHeight="1">
      <c r="A422" s="9">
        <v>31</v>
      </c>
      <c r="B422" s="71" t="s">
        <v>235</v>
      </c>
      <c r="D422" s="34">
        <f>AVERAGE(Q422,S422,U422,W422,Y422,AA422,AC422,AE422,AG422,AI422,AK422,AM422,AO422)</f>
        <v>3.8803571428571426</v>
      </c>
      <c r="E422" s="35">
        <f>SUM(P422,R422,T422,V422,X422,Z422,AB422,AD422,AF422,AH422,AJ422,AL422,AN422)</f>
        <v>9</v>
      </c>
      <c r="P422" s="12">
        <v>9</v>
      </c>
      <c r="Q422" s="2">
        <v>3.6607142857142856</v>
      </c>
      <c r="R422" s="1">
        <v>0</v>
      </c>
      <c r="S422" s="2">
        <v>4.0999999999999996</v>
      </c>
    </row>
    <row r="423" spans="1:29" ht="15" customHeight="1">
      <c r="A423" s="9">
        <v>32</v>
      </c>
      <c r="B423" s="71" t="s">
        <v>343</v>
      </c>
      <c r="D423" s="34">
        <f>AVERAGE(Y423,AA423,AC423,AE423,AG423,AI423,AK423,AM423,AO423)</f>
        <v>3.52</v>
      </c>
      <c r="E423" s="35">
        <f>SUM(X423,Z423,AB423,AD423,AF423,AH423,AJ423,AL423,AN423)</f>
        <v>9</v>
      </c>
      <c r="X423" s="12">
        <v>9</v>
      </c>
      <c r="Y423" s="2">
        <v>3.52</v>
      </c>
    </row>
    <row r="424" spans="1:29" ht="15" customHeight="1">
      <c r="A424" s="9">
        <v>33</v>
      </c>
      <c r="B424" s="71" t="s">
        <v>346</v>
      </c>
      <c r="D424" s="34">
        <f>AVERAGE(Y424,AA424,AC424,AE424,AG424,AI424,AK424,AM424,AO424)</f>
        <v>3.3</v>
      </c>
      <c r="E424" s="35">
        <f>SUM(X424,Z424,AB424,AD424,AF424,AH424,AJ424,AL424,AN424)</f>
        <v>6</v>
      </c>
      <c r="X424" s="12">
        <v>6</v>
      </c>
      <c r="Y424" s="2">
        <v>3.3</v>
      </c>
    </row>
    <row r="425" spans="1:29" ht="15" customHeight="1">
      <c r="A425" s="9">
        <v>34</v>
      </c>
      <c r="B425" s="71" t="s">
        <v>344</v>
      </c>
      <c r="D425" s="34">
        <f>AVERAGE(Y425,AA425,AC425,AE425,AG425,AI425,AK425,AM425,AO425)</f>
        <v>2.02</v>
      </c>
      <c r="E425" s="35">
        <f>SUM(X425,Z425,AB425,AD425,AF425,AH425,AJ425,AL425,AN425)</f>
        <v>3</v>
      </c>
      <c r="X425" s="12">
        <v>3</v>
      </c>
      <c r="Y425" s="2">
        <v>2.02</v>
      </c>
    </row>
    <row r="426" spans="1:29" ht="15" customHeight="1">
      <c r="A426" s="9">
        <v>35</v>
      </c>
      <c r="B426" s="71" t="s">
        <v>264</v>
      </c>
      <c r="D426" s="34">
        <f>AVERAGE(S426,U426,W426,Y426,AA426,AC426,AE426,AG426,AI426,AK426,AM426,AO426)</f>
        <v>2.5</v>
      </c>
      <c r="E426" s="35">
        <f>SUM(R426,T426,V426,X426,Z426,AB426,AD426,AF426,AH426,AJ426,AL426,AN426)</f>
        <v>0</v>
      </c>
      <c r="R426" s="1">
        <v>0</v>
      </c>
      <c r="S426" s="2">
        <v>2.5</v>
      </c>
    </row>
    <row r="427" spans="1:29" ht="15" customHeight="1">
      <c r="B427" s="71"/>
      <c r="D427" s="34">
        <f t="shared" ref="D427" si="38">AVERAGE(G427,I427,K427,M427,O427,Q427,S427,U427,W427,Y427,AA427,AC427,AE427,AG427,AI427,AK427,AM427,AO427)</f>
        <v>0</v>
      </c>
      <c r="E427" s="35">
        <f t="shared" ref="E427" si="39">SUM(F427,H427,J427,L427,N427,P427,R427,T427,V427,X427,Z427,AB427,AD427,AF427,AH427,AJ427,AL427,AN427)</f>
        <v>0</v>
      </c>
      <c r="G427" s="2">
        <v>0</v>
      </c>
    </row>
    <row r="428" spans="1:29" ht="15" customHeight="1">
      <c r="D428" s="34"/>
      <c r="E428" s="35"/>
    </row>
    <row r="429" spans="1:29" ht="15" customHeight="1">
      <c r="D429" s="34"/>
      <c r="E429" s="35"/>
    </row>
    <row r="430" spans="1:29" ht="15" customHeight="1">
      <c r="D430" s="34"/>
      <c r="E430" s="35"/>
    </row>
    <row r="431" spans="1:29" ht="15" customHeight="1">
      <c r="D431" s="34"/>
      <c r="E431" s="35"/>
    </row>
    <row r="432" spans="1:29" ht="15" customHeight="1">
      <c r="D432" s="34"/>
      <c r="E432" s="35"/>
    </row>
    <row r="433" spans="2:11" ht="15" customHeight="1">
      <c r="D433" s="34"/>
      <c r="E433" s="35"/>
    </row>
    <row r="434" spans="2:11" ht="15" customHeight="1">
      <c r="D434" s="34"/>
      <c r="E434" s="35"/>
    </row>
    <row r="435" spans="2:11" ht="15" customHeight="1">
      <c r="D435" s="34"/>
      <c r="E435" s="35"/>
    </row>
    <row r="436" spans="2:11" ht="15" customHeight="1">
      <c r="D436" s="34"/>
      <c r="E436" s="35"/>
    </row>
    <row r="437" spans="2:11" ht="15" customHeight="1">
      <c r="D437" s="34"/>
      <c r="E437" s="35"/>
    </row>
    <row r="438" spans="2:11" ht="15" customHeight="1">
      <c r="B438" s="71"/>
      <c r="C438" s="71"/>
      <c r="D438" s="34"/>
      <c r="E438" s="35"/>
      <c r="F438" s="39"/>
      <c r="G438" s="40"/>
      <c r="H438" s="72"/>
      <c r="I438" s="40"/>
      <c r="J438" s="39"/>
      <c r="K438" s="40"/>
    </row>
    <row r="439" spans="2:11" ht="15" customHeight="1">
      <c r="D439" s="34"/>
      <c r="E439" s="35"/>
    </row>
    <row r="440" spans="2:11" ht="15" customHeight="1">
      <c r="D440" s="34"/>
      <c r="E440" s="35"/>
    </row>
    <row r="441" spans="2:11" ht="15" customHeight="1">
      <c r="D441" s="34"/>
      <c r="E441" s="35"/>
    </row>
    <row r="442" spans="2:11" ht="15" customHeight="1"/>
    <row r="443" spans="2:11" ht="15" customHeight="1"/>
    <row r="444" spans="2:11" ht="15" customHeight="1"/>
    <row r="445" spans="2:11" ht="15" customHeight="1"/>
    <row r="446" spans="2:11" ht="15" customHeight="1"/>
    <row r="447" spans="2:11" ht="15" customHeight="1"/>
    <row r="448" spans="2:11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</sheetData>
  <sortState ref="B277:AG292">
    <sortCondition descending="1" ref="E277:E292"/>
    <sortCondition descending="1" ref="D277:D292"/>
  </sortState>
  <pageMargins left="0.9055118110236221" right="0.31496062992125984" top="0.39370078740157483" bottom="0.39370078740157483" header="0.31496062992125984" footer="0.31496062992125984"/>
  <pageSetup paperSize="9" scale="15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Bob</cp:lastModifiedBy>
  <cp:lastPrinted>2023-08-15T10:00:02Z</cp:lastPrinted>
  <dcterms:created xsi:type="dcterms:W3CDTF">2021-10-31T09:50:45Z</dcterms:created>
  <dcterms:modified xsi:type="dcterms:W3CDTF">2025-09-22T17:39:44Z</dcterms:modified>
</cp:coreProperties>
</file>